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88" yWindow="300" windowWidth="12108" windowHeight="9360" tabRatio="204"/>
  </bookViews>
  <sheets>
    <sheet name="Расчет и места" sheetId="1" r:id="rId1"/>
    <sheet name="Лист1" sheetId="2" r:id="rId2"/>
  </sheets>
  <definedNames>
    <definedName name="_xlnm.Print_Titles" localSheetId="1">Лист1!#REF!</definedName>
    <definedName name="_xlnm.Print_Titles" localSheetId="0">'Расчет и места'!$A:$B</definedName>
  </definedNames>
  <calcPr calcId="125725"/>
</workbook>
</file>

<file path=xl/calcChain.xml><?xml version="1.0" encoding="utf-8"?>
<calcChain xmlns="http://schemas.openxmlformats.org/spreadsheetml/2006/main">
  <c r="AX8" i="1"/>
  <c r="AX9"/>
  <c r="AX10"/>
  <c r="AX11"/>
  <c r="AX12"/>
  <c r="AX14"/>
  <c r="AX15"/>
  <c r="AX16"/>
  <c r="AX17"/>
  <c r="AX18"/>
  <c r="AX19"/>
  <c r="AX20"/>
  <c r="AX21"/>
  <c r="AX22"/>
  <c r="AX23"/>
  <c r="AT11" l="1"/>
  <c r="AE7"/>
  <c r="AE8"/>
  <c r="AE15"/>
  <c r="U17"/>
  <c r="U8"/>
  <c r="Q21"/>
  <c r="Q15"/>
  <c r="AG8"/>
  <c r="AG9"/>
  <c r="AG10"/>
  <c r="AG11"/>
  <c r="AG12"/>
  <c r="AG13"/>
  <c r="AG14"/>
  <c r="AG15"/>
  <c r="AG16"/>
  <c r="AG17"/>
  <c r="AG18"/>
  <c r="AG19"/>
  <c r="AG20"/>
  <c r="AG21"/>
  <c r="AG22"/>
  <c r="AG23"/>
  <c r="AG7"/>
  <c r="Q12" l="1"/>
  <c r="AP24" l="1"/>
  <c r="Z24"/>
  <c r="AH22" l="1"/>
  <c r="AH20"/>
  <c r="AH18"/>
  <c r="AH16"/>
  <c r="AH14"/>
  <c r="AH12"/>
  <c r="AH10"/>
  <c r="AH8"/>
  <c r="AH23"/>
  <c r="AH21"/>
  <c r="AH19"/>
  <c r="AH17"/>
  <c r="AH15"/>
  <c r="AH13"/>
  <c r="AH11"/>
  <c r="AH9"/>
  <c r="AA8"/>
  <c r="AA9"/>
  <c r="AA10"/>
  <c r="AA11"/>
  <c r="AA12"/>
  <c r="AA13"/>
  <c r="AA14"/>
  <c r="AA15"/>
  <c r="AA16"/>
  <c r="AA17"/>
  <c r="AA18"/>
  <c r="AA19"/>
  <c r="AA20"/>
  <c r="AA21"/>
  <c r="AA22"/>
  <c r="AA23"/>
  <c r="AT8"/>
  <c r="AT9"/>
  <c r="AT10"/>
  <c r="AT12"/>
  <c r="AT13"/>
  <c r="AT14"/>
  <c r="AT15"/>
  <c r="AT16"/>
  <c r="AT17"/>
  <c r="AT18"/>
  <c r="AT19"/>
  <c r="AT20"/>
  <c r="AT21"/>
  <c r="AT22"/>
  <c r="AT23"/>
  <c r="AT7"/>
  <c r="AJ7"/>
  <c r="P24"/>
  <c r="P8"/>
  <c r="P9"/>
  <c r="P10"/>
  <c r="P11"/>
  <c r="P12"/>
  <c r="P13"/>
  <c r="P14"/>
  <c r="P15"/>
  <c r="P16"/>
  <c r="P17"/>
  <c r="P18"/>
  <c r="P19"/>
  <c r="P20"/>
  <c r="P21"/>
  <c r="P22"/>
  <c r="P23"/>
  <c r="P7"/>
  <c r="AJ8"/>
  <c r="AJ9"/>
  <c r="AJ10"/>
  <c r="AJ11"/>
  <c r="AJ12"/>
  <c r="AJ13"/>
  <c r="AJ14"/>
  <c r="AJ15"/>
  <c r="AJ16"/>
  <c r="AJ17"/>
  <c r="AJ18"/>
  <c r="AJ19"/>
  <c r="AJ20"/>
  <c r="AJ21"/>
  <c r="AJ22"/>
  <c r="AJ23"/>
  <c r="Q23" l="1"/>
  <c r="Q19"/>
  <c r="Q17"/>
  <c r="Q13"/>
  <c r="Q11"/>
  <c r="Q20"/>
  <c r="Q18"/>
  <c r="Q16"/>
  <c r="Q14"/>
  <c r="Q8"/>
  <c r="Q9"/>
  <c r="Q22"/>
  <c r="AD7" l="1"/>
  <c r="X7"/>
  <c r="T7"/>
  <c r="AS24"/>
  <c r="AR24"/>
  <c r="M7"/>
  <c r="X8"/>
  <c r="AV17"/>
  <c r="AV14"/>
  <c r="AT24" l="1"/>
  <c r="D24"/>
  <c r="AV24"/>
  <c r="AU14"/>
  <c r="AU16" l="1"/>
  <c r="AU20"/>
  <c r="AU8"/>
  <c r="AU12"/>
  <c r="AU17"/>
  <c r="AU21"/>
  <c r="AU11"/>
  <c r="AU18"/>
  <c r="AU22"/>
  <c r="AU10"/>
  <c r="AU15"/>
  <c r="AU19"/>
  <c r="AU23"/>
  <c r="AU9"/>
  <c r="AU13"/>
  <c r="I7" l="1"/>
  <c r="E7"/>
  <c r="M8"/>
  <c r="M9"/>
  <c r="M10"/>
  <c r="M11"/>
  <c r="M12"/>
  <c r="M13"/>
  <c r="M14"/>
  <c r="M15"/>
  <c r="M16"/>
  <c r="M17"/>
  <c r="M18"/>
  <c r="M19"/>
  <c r="M20"/>
  <c r="M21"/>
  <c r="M22"/>
  <c r="M23"/>
  <c r="L24"/>
  <c r="K24"/>
  <c r="AA7"/>
  <c r="AQ8"/>
  <c r="AQ9"/>
  <c r="AQ10"/>
  <c r="AQ11"/>
  <c r="AQ12"/>
  <c r="AQ13"/>
  <c r="AQ14"/>
  <c r="AQ15"/>
  <c r="AQ16"/>
  <c r="AQ17"/>
  <c r="AQ18"/>
  <c r="AQ19"/>
  <c r="AQ20"/>
  <c r="AQ21"/>
  <c r="AQ22"/>
  <c r="AQ23"/>
  <c r="AQ7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L24"/>
  <c r="AM24"/>
  <c r="N22" l="1"/>
  <c r="N20"/>
  <c r="N18"/>
  <c r="N16"/>
  <c r="N14"/>
  <c r="N12"/>
  <c r="N10"/>
  <c r="N8"/>
  <c r="N23"/>
  <c r="N21"/>
  <c r="N19"/>
  <c r="N17"/>
  <c r="N15"/>
  <c r="N13"/>
  <c r="N11"/>
  <c r="N9"/>
  <c r="AK9"/>
  <c r="AK8"/>
  <c r="AK22"/>
  <c r="AK23"/>
  <c r="AK21"/>
  <c r="AK19"/>
  <c r="AK16"/>
  <c r="AK13"/>
  <c r="AK10"/>
  <c r="AK20"/>
  <c r="AK18"/>
  <c r="AK17"/>
  <c r="AK15"/>
  <c r="AK14"/>
  <c r="AK12"/>
  <c r="AK11"/>
  <c r="AK7"/>
  <c r="N7"/>
  <c r="AU7"/>
  <c r="AO23"/>
  <c r="M24"/>
  <c r="AN24"/>
  <c r="Q7"/>
  <c r="AO22"/>
  <c r="AO20"/>
  <c r="AO18"/>
  <c r="AO15"/>
  <c r="AO14"/>
  <c r="AO12"/>
  <c r="AO11"/>
  <c r="AO9"/>
  <c r="AO8"/>
  <c r="AO7"/>
  <c r="AO21"/>
  <c r="AO19"/>
  <c r="AO17"/>
  <c r="AO16"/>
  <c r="AO13"/>
  <c r="AO10"/>
  <c r="T14"/>
  <c r="T13" l="1"/>
  <c r="T15"/>
  <c r="T16"/>
  <c r="T17"/>
  <c r="T19"/>
  <c r="T20"/>
  <c r="T21"/>
  <c r="T22"/>
  <c r="T23"/>
  <c r="T8"/>
  <c r="T9"/>
  <c r="T10"/>
  <c r="T11"/>
  <c r="T12"/>
  <c r="E8"/>
  <c r="E9"/>
  <c r="E10"/>
  <c r="E11"/>
  <c r="E12"/>
  <c r="E13"/>
  <c r="E14"/>
  <c r="E15"/>
  <c r="E16"/>
  <c r="E17"/>
  <c r="E18"/>
  <c r="E19"/>
  <c r="E20"/>
  <c r="E21"/>
  <c r="E22"/>
  <c r="E23"/>
  <c r="U7" l="1"/>
  <c r="F22"/>
  <c r="F20"/>
  <c r="F16"/>
  <c r="F23"/>
  <c r="F21"/>
  <c r="F19"/>
  <c r="F17"/>
  <c r="F15"/>
  <c r="F13"/>
  <c r="F11"/>
  <c r="F9"/>
  <c r="F18"/>
  <c r="F14"/>
  <c r="F12"/>
  <c r="F10"/>
  <c r="F8"/>
  <c r="U10"/>
  <c r="U9"/>
  <c r="U14"/>
  <c r="U12"/>
  <c r="U11"/>
  <c r="U23"/>
  <c r="U21"/>
  <c r="U19"/>
  <c r="U16"/>
  <c r="U22"/>
  <c r="U18"/>
  <c r="U15"/>
  <c r="U13"/>
  <c r="F7"/>
  <c r="AH7"/>
  <c r="AC24" l="1"/>
  <c r="AJ24" s="1"/>
  <c r="AB24"/>
  <c r="W24"/>
  <c r="V24"/>
  <c r="S24"/>
  <c r="R24"/>
  <c r="H24"/>
  <c r="G24"/>
  <c r="C24"/>
  <c r="AD22"/>
  <c r="X22"/>
  <c r="I22"/>
  <c r="AD23"/>
  <c r="X23"/>
  <c r="I23"/>
  <c r="AD21"/>
  <c r="X21"/>
  <c r="I21"/>
  <c r="AD20"/>
  <c r="X20"/>
  <c r="I20"/>
  <c r="AD19"/>
  <c r="X19"/>
  <c r="I19"/>
  <c r="AD18"/>
  <c r="X18"/>
  <c r="I18"/>
  <c r="AD17"/>
  <c r="X17"/>
  <c r="I17"/>
  <c r="AD16"/>
  <c r="X16"/>
  <c r="I16"/>
  <c r="AD15"/>
  <c r="X15"/>
  <c r="I15"/>
  <c r="AD14"/>
  <c r="X14"/>
  <c r="I14"/>
  <c r="AD13"/>
  <c r="X13"/>
  <c r="I13"/>
  <c r="AD12"/>
  <c r="X12"/>
  <c r="I12"/>
  <c r="AD11"/>
  <c r="X11"/>
  <c r="I11"/>
  <c r="AD10"/>
  <c r="X10"/>
  <c r="I10"/>
  <c r="AD9"/>
  <c r="X9"/>
  <c r="I9"/>
  <c r="AD8"/>
  <c r="I8"/>
  <c r="AE12" l="1"/>
  <c r="AE16"/>
  <c r="AE11"/>
  <c r="T24"/>
  <c r="AE23"/>
  <c r="AE22"/>
  <c r="Y10"/>
  <c r="Y9"/>
  <c r="Y8"/>
  <c r="Y11"/>
  <c r="Y13"/>
  <c r="Y15"/>
  <c r="Y17"/>
  <c r="Y19"/>
  <c r="Y21"/>
  <c r="Y22"/>
  <c r="Y12"/>
  <c r="Y14"/>
  <c r="Y16"/>
  <c r="Y18"/>
  <c r="Y20"/>
  <c r="Y23"/>
  <c r="AE10"/>
  <c r="AE13"/>
  <c r="AE9"/>
  <c r="AE14"/>
  <c r="AE18"/>
  <c r="AE20"/>
  <c r="J8"/>
  <c r="AW8" s="1"/>
  <c r="J7"/>
  <c r="Y7"/>
  <c r="J9"/>
  <c r="AW9" s="1"/>
  <c r="J12"/>
  <c r="AW12" s="1"/>
  <c r="J18"/>
  <c r="AW18" s="1"/>
  <c r="J20"/>
  <c r="AW20" s="1"/>
  <c r="J21"/>
  <c r="AW21" s="1"/>
  <c r="AD24"/>
  <c r="J10"/>
  <c r="AW10" s="1"/>
  <c r="J11"/>
  <c r="J13"/>
  <c r="AW13" s="1"/>
  <c r="J14"/>
  <c r="J15"/>
  <c r="AW15" s="1"/>
  <c r="J16"/>
  <c r="AW16" s="1"/>
  <c r="J17"/>
  <c r="AW17" s="1"/>
  <c r="J19"/>
  <c r="J23"/>
  <c r="AW23" s="1"/>
  <c r="J22"/>
  <c r="E24"/>
  <c r="I24"/>
  <c r="X24"/>
  <c r="AW22" l="1"/>
  <c r="AW19"/>
  <c r="AW14"/>
  <c r="AW11"/>
  <c r="AW7"/>
</calcChain>
</file>

<file path=xl/sharedStrings.xml><?xml version="1.0" encoding="utf-8"?>
<sst xmlns="http://schemas.openxmlformats.org/spreadsheetml/2006/main" count="85" uniqueCount="65">
  <si>
    <t>№ п/п</t>
  </si>
  <si>
    <t>Наименование поселения</t>
  </si>
  <si>
    <t>Темп прироста налоговых и неналоговых доходов</t>
  </si>
  <si>
    <t>Доля расходов на содержание органов местного самоуправления поселений</t>
  </si>
  <si>
    <t>Ввод в действие жилья</t>
  </si>
  <si>
    <t>Уровень роста (снижения) проведения культурно-досуговых и спортивных мероприятий</t>
  </si>
  <si>
    <t>Исполнительская дисциплина</t>
  </si>
  <si>
    <t>Доля исправных объектов наружного противопожарного водоснабжения</t>
  </si>
  <si>
    <t>%</t>
  </si>
  <si>
    <t xml:space="preserve">факт.расх.всего </t>
  </si>
  <si>
    <t>расх.на сод. орг.местн.самоуправлен.</t>
  </si>
  <si>
    <t xml:space="preserve">кред.  задолж. </t>
  </si>
  <si>
    <t>годовой план расх.</t>
  </si>
  <si>
    <t>числ.</t>
  </si>
  <si>
    <t>S введ. жилья</t>
  </si>
  <si>
    <t>S на 1 чел.</t>
  </si>
  <si>
    <t>кол-во провод. район.мероприятий</t>
  </si>
  <si>
    <t>кол-во в срок и кач. сданных отчетов, информации</t>
  </si>
  <si>
    <t>кол-во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</si>
  <si>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</si>
  <si>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</si>
  <si>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</si>
  <si>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</si>
  <si>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</si>
  <si>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</si>
  <si>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</si>
  <si>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</si>
  <si>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</si>
  <si>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</si>
  <si>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</si>
  <si>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</si>
  <si>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</si>
  <si>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</si>
  <si>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</si>
  <si>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</si>
  <si>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</si>
  <si>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Итого</t>
  </si>
  <si>
    <t>Уровень среднемесячной заработной платы работников муниципальных учреждений социальной сферы</t>
  </si>
  <si>
    <t>Среднесписочная численность работников</t>
  </si>
  <si>
    <t>руб.</t>
  </si>
  <si>
    <t>место</t>
  </si>
  <si>
    <t>расходы бюджета развития</t>
  </si>
  <si>
    <t xml:space="preserve">общий объем расходов бюджетов поселений </t>
  </si>
  <si>
    <t>Удовлетворенность населения деятельностью администраций поселений</t>
  </si>
  <si>
    <t>Объем задолженности муниципальных учреждений, органов местного самоуправления в бюджеты различных уровней и внебюджетные фонды</t>
  </si>
  <si>
    <t>ед.</t>
  </si>
  <si>
    <t>начислено (тыс.руб.)</t>
  </si>
  <si>
    <t>оплачено (тыс.руб.)</t>
  </si>
  <si>
    <t>Объем задолженности за жилищно-комунальные услуги по пустующему муниципальному жилищному фонду</t>
  </si>
  <si>
    <r>
      <rPr>
        <sz val="9"/>
        <rFont val="Times New Roman"/>
        <family val="1"/>
        <charset val="204"/>
      </rPr>
      <t xml:space="preserve">Уровень сбора платежей за жилищно-коммунальные услуги от населения            </t>
    </r>
    <r>
      <rPr>
        <sz val="9"/>
        <color rgb="FFFF0000"/>
        <rFont val="Times New Roman"/>
        <family val="1"/>
        <charset val="204"/>
      </rPr>
      <t xml:space="preserve">                                        </t>
    </r>
  </si>
  <si>
    <t xml:space="preserve">Доля расходов бюджетов развития в общем объеме расходов бюджетов поселений </t>
  </si>
  <si>
    <t>Место территорий                                         по итоговому рейтингу</t>
  </si>
  <si>
    <t>Темпы прироста численности населения</t>
  </si>
  <si>
    <t xml:space="preserve">Сумма рейтинга      </t>
  </si>
  <si>
    <t>на 01.01.2012</t>
  </si>
  <si>
    <t>факт на 01.04.14</t>
  </si>
  <si>
    <t xml:space="preserve">Уровень кредиторской задолженности  </t>
  </si>
  <si>
    <t>факт на 01.04.15</t>
  </si>
  <si>
    <t>Расчет показателей для Конкурса по достижению наиболее результативнх значений управленческой деятельности органов местного самоуправления сельских поселений Пермского муниципального района за 1 квартал 2015 года</t>
  </si>
  <si>
    <t>исп-ных</t>
  </si>
  <si>
    <t>Сумма задолженности муниципальных учреждений, ОМС в бюджеты различных уровней и внебюджетные фонды, по состоянию на конец отчетного периода (тыс.руб.)</t>
  </si>
  <si>
    <t>Сумма зад-ти по пустующему мун-му жилью</t>
  </si>
  <si>
    <t>кол-во жалоб, поступивших в адм-цию ПМР по вопросам полномочий поселений в расчете на 1000 жителей</t>
  </si>
  <si>
    <t>Начисленная з/пл работ. мун. учрежд. соц. сферы</t>
  </si>
  <si>
    <t>13-14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</si>
</sst>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"/>
    <numFmt numFmtId="166" formatCode="0.000000"/>
  </numFmts>
  <fonts count="8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0" xfId="0" applyFont="1" applyFill="1"/>
    <xf numFmtId="2" fontId="2" fillId="2" borderId="1" xfId="0" applyNumberFormat="1" applyFont="1" applyFill="1" applyBorder="1"/>
    <xf numFmtId="0" fontId="3" fillId="2" borderId="0" xfId="0" applyFont="1" applyFill="1"/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1" fontId="1" fillId="2" borderId="1" xfId="0" applyNumberFormat="1" applyFont="1" applyFill="1" applyBorder="1"/>
    <xf numFmtId="0" fontId="1" fillId="2" borderId="5" xfId="0" applyFont="1" applyFill="1" applyBorder="1"/>
    <xf numFmtId="0" fontId="2" fillId="2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textRotation="90" wrapText="1"/>
    </xf>
    <xf numFmtId="165" fontId="1" fillId="2" borderId="1" xfId="0" applyNumberFormat="1" applyFont="1" applyFill="1" applyBorder="1"/>
    <xf numFmtId="1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horizontal="right"/>
    </xf>
    <xf numFmtId="1" fontId="1" fillId="2" borderId="5" xfId="0" applyNumberFormat="1" applyFont="1" applyFill="1" applyBorder="1"/>
    <xf numFmtId="164" fontId="2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65" fontId="2" fillId="2" borderId="6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/>
    <xf numFmtId="166" fontId="2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47"/>
  <sheetViews>
    <sheetView tabSelected="1" zoomScale="90" zoomScaleNormal="9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AO1" sqref="AO1:AO1048576"/>
    </sheetView>
  </sheetViews>
  <sheetFormatPr defaultColWidth="9.109375" defaultRowHeight="11.4"/>
  <cols>
    <col min="1" max="1" width="3.109375" style="5" customWidth="1"/>
    <col min="2" max="2" width="12.33203125" style="5" customWidth="1"/>
    <col min="3" max="4" width="7.109375" style="5" customWidth="1"/>
    <col min="5" max="5" width="5.44140625" style="5" customWidth="1"/>
    <col min="6" max="6" width="4.6640625" style="5" customWidth="1"/>
    <col min="7" max="7" width="7.5546875" style="5" customWidth="1"/>
    <col min="8" max="8" width="9.44140625" style="5" customWidth="1"/>
    <col min="9" max="9" width="4.88671875" style="5" customWidth="1"/>
    <col min="10" max="10" width="5.21875" style="5" customWidth="1"/>
    <col min="11" max="11" width="14.21875" style="5" customWidth="1"/>
    <col min="12" max="12" width="8.44140625" style="5" customWidth="1"/>
    <col min="13" max="13" width="4.77734375" style="5" customWidth="1"/>
    <col min="14" max="14" width="4.44140625" style="5" customWidth="1"/>
    <col min="15" max="15" width="9.33203125" style="5" customWidth="1"/>
    <col min="16" max="16" width="4.109375" style="5" customWidth="1"/>
    <col min="17" max="17" width="4.44140625" style="5" customWidth="1"/>
    <col min="18" max="18" width="6" style="5" customWidth="1"/>
    <col min="19" max="19" width="7.88671875" style="5" customWidth="1"/>
    <col min="20" max="20" width="7.33203125" style="5" customWidth="1"/>
    <col min="21" max="21" width="4.5546875" style="5" customWidth="1"/>
    <col min="22" max="22" width="8.77734375" style="5" customWidth="1"/>
    <col min="23" max="23" width="8" style="5" customWidth="1"/>
    <col min="24" max="24" width="6" style="5" customWidth="1"/>
    <col min="25" max="25" width="4.88671875" style="5" customWidth="1"/>
    <col min="26" max="26" width="13.21875" style="5" customWidth="1"/>
    <col min="27" max="27" width="5.88671875" style="5" customWidth="1"/>
    <col min="28" max="28" width="7.109375" style="5" customWidth="1"/>
    <col min="29" max="29" width="6.5546875" style="5" customWidth="1"/>
    <col min="30" max="30" width="8" style="5" customWidth="1"/>
    <col min="31" max="31" width="5.33203125" style="5" customWidth="1"/>
    <col min="32" max="32" width="10.77734375" style="5" customWidth="1"/>
    <col min="33" max="33" width="5.33203125" style="5" customWidth="1"/>
    <col min="34" max="34" width="5.77734375" style="5" customWidth="1"/>
    <col min="35" max="35" width="18.44140625" style="5" customWidth="1"/>
    <col min="36" max="36" width="4.88671875" style="5" customWidth="1"/>
    <col min="37" max="37" width="5.5546875" style="5" customWidth="1"/>
    <col min="38" max="38" width="6.44140625" style="5" customWidth="1"/>
    <col min="39" max="39" width="6.109375" style="5" customWidth="1"/>
    <col min="40" max="40" width="6.5546875" style="5" customWidth="1"/>
    <col min="41" max="41" width="5" style="5" customWidth="1"/>
    <col min="42" max="42" width="21.77734375" style="5" customWidth="1"/>
    <col min="43" max="43" width="5.21875" style="5" customWidth="1"/>
    <col min="44" max="44" width="10.21875" style="5" customWidth="1"/>
    <col min="45" max="45" width="12.5546875" style="5" customWidth="1"/>
    <col min="46" max="46" width="7.109375" style="5" customWidth="1"/>
    <col min="47" max="47" width="5.21875" style="5" customWidth="1"/>
    <col min="48" max="48" width="7.21875" style="5" hidden="1" customWidth="1"/>
    <col min="49" max="49" width="5.6640625" style="5" customWidth="1"/>
    <col min="50" max="50" width="7" style="5" customWidth="1"/>
    <col min="51" max="16384" width="9.109375" style="5"/>
  </cols>
  <sheetData>
    <row r="1" spans="1:50" s="1" customFormat="1" ht="3" customHeight="1"/>
    <row r="2" spans="1:50" s="1" customFormat="1" ht="31.2" customHeight="1">
      <c r="A2" s="60" t="s">
        <v>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50" s="1" customFormat="1" ht="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50" s="1" customFormat="1" ht="63.6" customHeight="1">
      <c r="A4" s="14" t="s">
        <v>0</v>
      </c>
      <c r="B4" s="12" t="s">
        <v>1</v>
      </c>
      <c r="C4" s="54" t="s">
        <v>2</v>
      </c>
      <c r="D4" s="56"/>
      <c r="E4" s="56"/>
      <c r="F4" s="55"/>
      <c r="G4" s="54" t="s">
        <v>3</v>
      </c>
      <c r="H4" s="56"/>
      <c r="I4" s="56"/>
      <c r="J4" s="55"/>
      <c r="K4" s="54" t="s">
        <v>50</v>
      </c>
      <c r="L4" s="56"/>
      <c r="M4" s="56"/>
      <c r="N4" s="55"/>
      <c r="O4" s="61" t="s">
        <v>5</v>
      </c>
      <c r="P4" s="62"/>
      <c r="Q4" s="63"/>
      <c r="R4" s="54" t="s">
        <v>56</v>
      </c>
      <c r="S4" s="56"/>
      <c r="T4" s="56"/>
      <c r="U4" s="55"/>
      <c r="V4" s="57" t="s">
        <v>49</v>
      </c>
      <c r="W4" s="58"/>
      <c r="X4" s="58"/>
      <c r="Y4" s="59"/>
      <c r="Z4" s="54" t="s">
        <v>48</v>
      </c>
      <c r="AA4" s="55"/>
      <c r="AB4" s="54" t="s">
        <v>4</v>
      </c>
      <c r="AC4" s="56"/>
      <c r="AD4" s="56"/>
      <c r="AE4" s="55"/>
      <c r="AF4" s="54" t="s">
        <v>6</v>
      </c>
      <c r="AG4" s="56"/>
      <c r="AH4" s="55"/>
      <c r="AI4" s="54" t="s">
        <v>43</v>
      </c>
      <c r="AJ4" s="56"/>
      <c r="AK4" s="55"/>
      <c r="AL4" s="54" t="s">
        <v>7</v>
      </c>
      <c r="AM4" s="56"/>
      <c r="AN4" s="56"/>
      <c r="AO4" s="55"/>
      <c r="AP4" s="54" t="s">
        <v>44</v>
      </c>
      <c r="AQ4" s="55"/>
      <c r="AR4" s="52" t="s">
        <v>37</v>
      </c>
      <c r="AS4" s="52"/>
      <c r="AT4" s="52"/>
      <c r="AU4" s="52"/>
      <c r="AV4" s="34" t="s">
        <v>52</v>
      </c>
      <c r="AW4" s="21" t="s">
        <v>53</v>
      </c>
      <c r="AX4" s="11" t="s">
        <v>51</v>
      </c>
    </row>
    <row r="5" spans="1:50" s="1" customFormat="1" ht="15" customHeight="1">
      <c r="A5" s="13">
        <v>1</v>
      </c>
      <c r="B5" s="13">
        <v>2</v>
      </c>
      <c r="C5" s="49">
        <v>3</v>
      </c>
      <c r="D5" s="50"/>
      <c r="E5" s="50"/>
      <c r="F5" s="51"/>
      <c r="G5" s="49">
        <v>4</v>
      </c>
      <c r="H5" s="50"/>
      <c r="I5" s="50"/>
      <c r="J5" s="51"/>
      <c r="K5" s="49">
        <v>5</v>
      </c>
      <c r="L5" s="50"/>
      <c r="M5" s="50"/>
      <c r="N5" s="51"/>
      <c r="O5" s="49">
        <v>6</v>
      </c>
      <c r="P5" s="50"/>
      <c r="Q5" s="51"/>
      <c r="R5" s="49">
        <v>7</v>
      </c>
      <c r="S5" s="50"/>
      <c r="T5" s="50"/>
      <c r="U5" s="51"/>
      <c r="V5" s="49">
        <v>8</v>
      </c>
      <c r="W5" s="50"/>
      <c r="X5" s="50"/>
      <c r="Y5" s="51"/>
      <c r="Z5" s="49">
        <v>9</v>
      </c>
      <c r="AA5" s="51"/>
      <c r="AB5" s="49">
        <v>10</v>
      </c>
      <c r="AC5" s="50"/>
      <c r="AD5" s="50"/>
      <c r="AE5" s="51"/>
      <c r="AF5" s="49">
        <v>11</v>
      </c>
      <c r="AG5" s="50"/>
      <c r="AH5" s="51"/>
      <c r="AI5" s="49">
        <v>12</v>
      </c>
      <c r="AJ5" s="50"/>
      <c r="AK5" s="51"/>
      <c r="AL5" s="49">
        <v>13</v>
      </c>
      <c r="AM5" s="50"/>
      <c r="AN5" s="50"/>
      <c r="AO5" s="51"/>
      <c r="AP5" s="49">
        <v>14</v>
      </c>
      <c r="AQ5" s="51"/>
      <c r="AR5" s="53">
        <v>15</v>
      </c>
      <c r="AS5" s="53"/>
      <c r="AT5" s="53"/>
      <c r="AU5" s="53"/>
      <c r="AV5" s="35">
        <v>21</v>
      </c>
      <c r="AW5" s="19">
        <v>16</v>
      </c>
      <c r="AX5" s="3">
        <v>17</v>
      </c>
    </row>
    <row r="6" spans="1:50" s="1" customFormat="1" ht="69" customHeight="1">
      <c r="A6" s="9"/>
      <c r="B6" s="9"/>
      <c r="C6" s="38" t="s">
        <v>55</v>
      </c>
      <c r="D6" s="38" t="s">
        <v>57</v>
      </c>
      <c r="E6" s="12" t="s">
        <v>8</v>
      </c>
      <c r="F6" s="12" t="s">
        <v>40</v>
      </c>
      <c r="G6" s="12" t="s">
        <v>9</v>
      </c>
      <c r="H6" s="12" t="s">
        <v>10</v>
      </c>
      <c r="I6" s="12" t="s">
        <v>8</v>
      </c>
      <c r="J6" s="12" t="s">
        <v>40</v>
      </c>
      <c r="K6" s="12" t="s">
        <v>42</v>
      </c>
      <c r="L6" s="12" t="s">
        <v>41</v>
      </c>
      <c r="M6" s="12" t="s">
        <v>8</v>
      </c>
      <c r="N6" s="12" t="s">
        <v>40</v>
      </c>
      <c r="O6" s="14" t="s">
        <v>16</v>
      </c>
      <c r="P6" s="12" t="s">
        <v>8</v>
      </c>
      <c r="Q6" s="12" t="s">
        <v>40</v>
      </c>
      <c r="R6" s="14" t="s">
        <v>11</v>
      </c>
      <c r="S6" s="37" t="s">
        <v>12</v>
      </c>
      <c r="T6" s="37" t="s">
        <v>8</v>
      </c>
      <c r="U6" s="37" t="s">
        <v>40</v>
      </c>
      <c r="V6" s="14" t="s">
        <v>46</v>
      </c>
      <c r="W6" s="14" t="s">
        <v>47</v>
      </c>
      <c r="X6" s="12" t="s">
        <v>8</v>
      </c>
      <c r="Y6" s="12" t="s">
        <v>40</v>
      </c>
      <c r="Z6" s="48" t="s">
        <v>61</v>
      </c>
      <c r="AA6" s="12" t="s">
        <v>40</v>
      </c>
      <c r="AB6" s="14" t="s">
        <v>14</v>
      </c>
      <c r="AC6" s="14" t="s">
        <v>13</v>
      </c>
      <c r="AD6" s="14" t="s">
        <v>15</v>
      </c>
      <c r="AE6" s="12" t="s">
        <v>40</v>
      </c>
      <c r="AF6" s="14" t="s">
        <v>17</v>
      </c>
      <c r="AG6" s="12" t="s">
        <v>8</v>
      </c>
      <c r="AH6" s="12" t="s">
        <v>40</v>
      </c>
      <c r="AI6" s="48" t="s">
        <v>62</v>
      </c>
      <c r="AJ6" s="12" t="s">
        <v>45</v>
      </c>
      <c r="AK6" s="12" t="s">
        <v>40</v>
      </c>
      <c r="AL6" s="14" t="s">
        <v>59</v>
      </c>
      <c r="AM6" s="14" t="s">
        <v>18</v>
      </c>
      <c r="AN6" s="15" t="s">
        <v>8</v>
      </c>
      <c r="AO6" s="15" t="s">
        <v>40</v>
      </c>
      <c r="AP6" s="24" t="s">
        <v>60</v>
      </c>
      <c r="AQ6" s="25" t="s">
        <v>40</v>
      </c>
      <c r="AR6" s="47" t="s">
        <v>63</v>
      </c>
      <c r="AS6" s="12" t="s">
        <v>38</v>
      </c>
      <c r="AT6" s="12" t="s">
        <v>39</v>
      </c>
      <c r="AU6" s="12" t="s">
        <v>40</v>
      </c>
      <c r="AV6" s="32" t="s">
        <v>54</v>
      </c>
      <c r="AW6" s="14"/>
      <c r="AX6" s="4"/>
    </row>
    <row r="7" spans="1:50" s="1" customFormat="1" ht="13.2">
      <c r="A7" s="9">
        <v>1</v>
      </c>
      <c r="B7" s="9" t="s">
        <v>19</v>
      </c>
      <c r="C7" s="8">
        <v>1991.95</v>
      </c>
      <c r="D7" s="41">
        <v>1614.96</v>
      </c>
      <c r="E7" s="8">
        <f>D7/C7*100</f>
        <v>81.07432415472276</v>
      </c>
      <c r="F7" s="16">
        <f t="shared" ref="F7:F23" si="0">RANK(E7,$E$7:$E$23)</f>
        <v>13</v>
      </c>
      <c r="G7" s="8">
        <v>2581.14</v>
      </c>
      <c r="H7" s="8">
        <v>623.57000000000005</v>
      </c>
      <c r="I7" s="8">
        <f>H7/G7*100</f>
        <v>24.158705068303156</v>
      </c>
      <c r="J7" s="16">
        <f t="shared" ref="J7:J23" si="1">RANK(I7,$I$7:$I$23,1)</f>
        <v>11</v>
      </c>
      <c r="K7" s="8">
        <v>2614.94</v>
      </c>
      <c r="L7" s="8">
        <v>170</v>
      </c>
      <c r="M7" s="8">
        <f>L7/K7*100</f>
        <v>6.5011051878819393</v>
      </c>
      <c r="N7" s="16">
        <f t="shared" ref="N7:N23" si="2">RANK(M7,$M$7:$M$23)</f>
        <v>7</v>
      </c>
      <c r="O7" s="9">
        <v>3</v>
      </c>
      <c r="P7" s="8">
        <f>O7/5</f>
        <v>0.6</v>
      </c>
      <c r="Q7" s="16">
        <f t="shared" ref="Q7:Q23" si="3">RANK(P7,$P$7:$P$23)</f>
        <v>10</v>
      </c>
      <c r="R7" s="8">
        <v>1.8720000000000001</v>
      </c>
      <c r="S7" s="8">
        <v>21293.72</v>
      </c>
      <c r="T7" s="44">
        <f>R7/S7</f>
        <v>8.7913243904775686E-5</v>
      </c>
      <c r="U7" s="9">
        <f t="shared" ref="U7:U23" si="4">RANK(T7,$T$7:$T$23,1)</f>
        <v>10</v>
      </c>
      <c r="V7" s="26">
        <v>7825.4</v>
      </c>
      <c r="W7" s="26">
        <v>5874.9</v>
      </c>
      <c r="X7" s="8">
        <f>W7/V7*100</f>
        <v>75.07475656196489</v>
      </c>
      <c r="Y7" s="16">
        <f t="shared" ref="Y7:Y23" si="5">RANK(X7,$X$7:$X$23)</f>
        <v>12</v>
      </c>
      <c r="Z7" s="8">
        <v>19.559999999999999</v>
      </c>
      <c r="AA7" s="16">
        <f t="shared" ref="AA7:AA23" si="6">RANK(Z7,$Z$7:$Z$23,1)</f>
        <v>13</v>
      </c>
      <c r="AB7" s="8">
        <v>742.1</v>
      </c>
      <c r="AC7" s="39">
        <v>3907</v>
      </c>
      <c r="AD7" s="8">
        <f>AB7/AC7</f>
        <v>0.18994113130278986</v>
      </c>
      <c r="AE7" s="16">
        <f t="shared" ref="AE7:AE15" si="7">RANK(AD7,$AD$7:$AD$23)</f>
        <v>10</v>
      </c>
      <c r="AF7" s="42">
        <v>7</v>
      </c>
      <c r="AG7" s="33">
        <f>AF7/10</f>
        <v>0.7</v>
      </c>
      <c r="AH7" s="16">
        <f>RANK(AG7,$AG$7:$AG$23)</f>
        <v>15</v>
      </c>
      <c r="AI7" s="16">
        <v>0</v>
      </c>
      <c r="AJ7" s="22">
        <f>AI7/AC7*1000</f>
        <v>0</v>
      </c>
      <c r="AK7" s="16">
        <f t="shared" ref="AK7:AK23" si="8">RANK(AJ7,$AJ$7:$AJ$23,1)</f>
        <v>1</v>
      </c>
      <c r="AL7" s="9">
        <v>11</v>
      </c>
      <c r="AM7" s="9">
        <v>11</v>
      </c>
      <c r="AN7" s="8">
        <f>AL7/AM7*100</f>
        <v>100</v>
      </c>
      <c r="AO7" s="16">
        <f t="shared" ref="AO7:AO23" si="9">RANK(AN7,$AN$7:$AN$23)</f>
        <v>1</v>
      </c>
      <c r="AP7" s="8">
        <v>1.8720000000000001</v>
      </c>
      <c r="AQ7" s="16">
        <f t="shared" ref="AQ7:AQ23" si="10">RANK(AP7,$AP$7:$AP$23,1)</f>
        <v>8</v>
      </c>
      <c r="AR7" s="8">
        <v>399.4</v>
      </c>
      <c r="AS7" s="9">
        <v>5.8</v>
      </c>
      <c r="AT7" s="8">
        <f>AR7/AS7/3*1000</f>
        <v>22954.022988505745</v>
      </c>
      <c r="AU7" s="16">
        <f t="shared" ref="AU7:AU23" si="11">RANK(AT7,$AT$7:$AT$23)</f>
        <v>7</v>
      </c>
      <c r="AV7" s="9">
        <v>3919</v>
      </c>
      <c r="AW7" s="16">
        <f>F7+J7+N7+Q7+U7+Y7+AA7+AE7+AH7+AK7+AO7+AQ7+AU7</f>
        <v>118</v>
      </c>
      <c r="AX7" s="46" t="s">
        <v>64</v>
      </c>
    </row>
    <row r="8" spans="1:50" s="10" customFormat="1" ht="13.2">
      <c r="A8" s="9">
        <v>2</v>
      </c>
      <c r="B8" s="9" t="s">
        <v>20</v>
      </c>
      <c r="C8" s="8">
        <v>872.49</v>
      </c>
      <c r="D8" s="41">
        <v>2666.03</v>
      </c>
      <c r="E8" s="8">
        <f t="shared" ref="E8:E23" si="12">D8/C8*100</f>
        <v>305.56567983587206</v>
      </c>
      <c r="F8" s="16">
        <f t="shared" si="0"/>
        <v>1</v>
      </c>
      <c r="G8" s="8">
        <v>3722.56</v>
      </c>
      <c r="H8" s="8">
        <v>1147.54</v>
      </c>
      <c r="I8" s="8">
        <f t="shared" ref="I8:I24" si="13">H8/G8*100</f>
        <v>30.82663543368005</v>
      </c>
      <c r="J8" s="16">
        <f t="shared" si="1"/>
        <v>13</v>
      </c>
      <c r="K8" s="8">
        <v>3761.82</v>
      </c>
      <c r="L8" s="8">
        <v>113</v>
      </c>
      <c r="M8" s="8">
        <f t="shared" ref="M8:M24" si="14">L8/K8*100</f>
        <v>3.0038651503793377</v>
      </c>
      <c r="N8" s="16">
        <f t="shared" si="2"/>
        <v>8</v>
      </c>
      <c r="O8" s="9">
        <v>5</v>
      </c>
      <c r="P8" s="8">
        <f t="shared" ref="P8:P24" si="15">O8/5</f>
        <v>1</v>
      </c>
      <c r="Q8" s="16">
        <f t="shared" si="3"/>
        <v>1</v>
      </c>
      <c r="R8" s="8">
        <v>0.05</v>
      </c>
      <c r="S8" s="8">
        <v>29772.48</v>
      </c>
      <c r="T8" s="44">
        <f t="shared" ref="T8:T23" si="16">R8/S8</f>
        <v>1.6794032609980762E-6</v>
      </c>
      <c r="U8" s="9">
        <f t="shared" si="4"/>
        <v>4</v>
      </c>
      <c r="V8" s="26">
        <v>21301.9</v>
      </c>
      <c r="W8" s="26">
        <v>15959.5</v>
      </c>
      <c r="X8" s="8">
        <f>W8/V8*100</f>
        <v>74.920546993460675</v>
      </c>
      <c r="Y8" s="16">
        <f t="shared" si="5"/>
        <v>13</v>
      </c>
      <c r="Z8" s="8">
        <v>0</v>
      </c>
      <c r="AA8" s="16">
        <f t="shared" si="6"/>
        <v>1</v>
      </c>
      <c r="AB8" s="8">
        <v>943.3</v>
      </c>
      <c r="AC8" s="39">
        <v>6165</v>
      </c>
      <c r="AD8" s="8">
        <f t="shared" ref="AD8:AD23" si="17">AB8/AC8</f>
        <v>0.1530089213300892</v>
      </c>
      <c r="AE8" s="16">
        <f t="shared" si="7"/>
        <v>13</v>
      </c>
      <c r="AF8" s="42">
        <v>10</v>
      </c>
      <c r="AG8" s="33">
        <f t="shared" ref="AG8:AG23" si="18">AF8/10</f>
        <v>1</v>
      </c>
      <c r="AH8" s="16">
        <f t="shared" ref="AH8:AH23" si="19">RANK(AG8,$AG$7:$AG$23)</f>
        <v>1</v>
      </c>
      <c r="AI8" s="16">
        <v>0</v>
      </c>
      <c r="AJ8" s="22">
        <f t="shared" ref="AJ8:AJ24" si="20">AI8/AC8*1000</f>
        <v>0</v>
      </c>
      <c r="AK8" s="16">
        <f t="shared" si="8"/>
        <v>1</v>
      </c>
      <c r="AL8" s="9">
        <v>27</v>
      </c>
      <c r="AM8" s="9">
        <v>27</v>
      </c>
      <c r="AN8" s="8">
        <f t="shared" ref="AN8:AN24" si="21">AL8/AM8*100</f>
        <v>100</v>
      </c>
      <c r="AO8" s="16">
        <f t="shared" si="9"/>
        <v>1</v>
      </c>
      <c r="AP8" s="8">
        <v>0.05</v>
      </c>
      <c r="AQ8" s="16">
        <f t="shared" si="10"/>
        <v>4</v>
      </c>
      <c r="AR8" s="8">
        <v>708.2</v>
      </c>
      <c r="AS8" s="9">
        <v>10.3</v>
      </c>
      <c r="AT8" s="8">
        <f t="shared" ref="AT8:AT24" si="22">AR8/AS8/3*1000</f>
        <v>22919.093851132686</v>
      </c>
      <c r="AU8" s="16">
        <f t="shared" si="11"/>
        <v>8</v>
      </c>
      <c r="AV8" s="9">
        <v>5762</v>
      </c>
      <c r="AW8" s="16">
        <f t="shared" ref="AW8:AW23" si="23">F8+J8+N8+Q8+U8+Y8+AA8+AE8+AH8+AK8+AO8+AQ8+AU8</f>
        <v>69</v>
      </c>
      <c r="AX8" s="9">
        <f t="shared" ref="AX8:AX23" si="24">RANK(AW8,$AW$7:$AW$23,1)</f>
        <v>3</v>
      </c>
    </row>
    <row r="9" spans="1:50" s="10" customFormat="1" ht="11.4" customHeight="1">
      <c r="A9" s="9">
        <v>3</v>
      </c>
      <c r="B9" s="9" t="s">
        <v>21</v>
      </c>
      <c r="C9" s="8">
        <v>8356.2099999999991</v>
      </c>
      <c r="D9" s="41">
        <v>6648.98</v>
      </c>
      <c r="E9" s="8">
        <f t="shared" si="12"/>
        <v>79.569326285481097</v>
      </c>
      <c r="F9" s="16">
        <f t="shared" si="0"/>
        <v>14</v>
      </c>
      <c r="G9" s="8">
        <v>7655.14</v>
      </c>
      <c r="H9" s="8">
        <v>1314.72</v>
      </c>
      <c r="I9" s="8">
        <f t="shared" si="13"/>
        <v>17.174342990461312</v>
      </c>
      <c r="J9" s="16">
        <f t="shared" si="1"/>
        <v>7</v>
      </c>
      <c r="K9" s="8">
        <v>7696.14</v>
      </c>
      <c r="L9" s="8">
        <v>155</v>
      </c>
      <c r="M9" s="8">
        <f t="shared" si="14"/>
        <v>2.0139966268804881</v>
      </c>
      <c r="N9" s="16">
        <f t="shared" si="2"/>
        <v>9</v>
      </c>
      <c r="O9" s="9">
        <v>5</v>
      </c>
      <c r="P9" s="8">
        <f t="shared" si="15"/>
        <v>1</v>
      </c>
      <c r="Q9" s="16">
        <f t="shared" si="3"/>
        <v>1</v>
      </c>
      <c r="R9" s="8">
        <v>18.739000000000001</v>
      </c>
      <c r="S9" s="8">
        <v>57596.06</v>
      </c>
      <c r="T9" s="44">
        <f t="shared" si="16"/>
        <v>3.2535211609960822E-4</v>
      </c>
      <c r="U9" s="9">
        <f t="shared" si="4"/>
        <v>16</v>
      </c>
      <c r="V9" s="26">
        <v>17706.7</v>
      </c>
      <c r="W9" s="26">
        <v>11900.3</v>
      </c>
      <c r="X9" s="8">
        <f t="shared" ref="X9:X23" si="25">W9/V9*100</f>
        <v>67.20789305743024</v>
      </c>
      <c r="Y9" s="16">
        <f t="shared" si="5"/>
        <v>15</v>
      </c>
      <c r="Z9" s="8">
        <v>349.55</v>
      </c>
      <c r="AA9" s="16">
        <f t="shared" si="6"/>
        <v>16</v>
      </c>
      <c r="AB9" s="8">
        <v>3203.8</v>
      </c>
      <c r="AC9" s="39">
        <v>8832</v>
      </c>
      <c r="AD9" s="8">
        <f t="shared" si="17"/>
        <v>0.36274909420289858</v>
      </c>
      <c r="AE9" s="16">
        <f t="shared" si="7"/>
        <v>5</v>
      </c>
      <c r="AF9" s="42">
        <v>7</v>
      </c>
      <c r="AG9" s="33">
        <f t="shared" si="18"/>
        <v>0.7</v>
      </c>
      <c r="AH9" s="16">
        <f t="shared" si="19"/>
        <v>15</v>
      </c>
      <c r="AI9" s="16">
        <v>0</v>
      </c>
      <c r="AJ9" s="22">
        <f t="shared" si="20"/>
        <v>0</v>
      </c>
      <c r="AK9" s="16">
        <f t="shared" si="8"/>
        <v>1</v>
      </c>
      <c r="AL9" s="9">
        <v>44</v>
      </c>
      <c r="AM9" s="9">
        <v>44</v>
      </c>
      <c r="AN9" s="8">
        <f t="shared" si="21"/>
        <v>100</v>
      </c>
      <c r="AO9" s="16">
        <f t="shared" si="9"/>
        <v>1</v>
      </c>
      <c r="AP9" s="8">
        <v>18.739000000000001</v>
      </c>
      <c r="AQ9" s="16">
        <f t="shared" si="10"/>
        <v>16</v>
      </c>
      <c r="AR9" s="8">
        <v>1559.8</v>
      </c>
      <c r="AS9" s="27">
        <v>24</v>
      </c>
      <c r="AT9" s="8">
        <f t="shared" si="22"/>
        <v>21663.888888888887</v>
      </c>
      <c r="AU9" s="16">
        <f t="shared" si="11"/>
        <v>14</v>
      </c>
      <c r="AV9" s="9">
        <v>7998</v>
      </c>
      <c r="AW9" s="16">
        <f t="shared" si="23"/>
        <v>130</v>
      </c>
      <c r="AX9" s="9">
        <f t="shared" si="24"/>
        <v>16</v>
      </c>
    </row>
    <row r="10" spans="1:50" s="10" customFormat="1" ht="13.2">
      <c r="A10" s="9">
        <v>4</v>
      </c>
      <c r="B10" s="9" t="s">
        <v>22</v>
      </c>
      <c r="C10" s="8">
        <v>425.87</v>
      </c>
      <c r="D10" s="41">
        <v>867.06</v>
      </c>
      <c r="E10" s="8">
        <f t="shared" si="12"/>
        <v>203.59734191185103</v>
      </c>
      <c r="F10" s="16">
        <f t="shared" si="0"/>
        <v>3</v>
      </c>
      <c r="G10" s="8">
        <v>1427.48</v>
      </c>
      <c r="H10" s="8">
        <v>677.6</v>
      </c>
      <c r="I10" s="8">
        <f t="shared" si="13"/>
        <v>47.468265755036846</v>
      </c>
      <c r="J10" s="16">
        <f t="shared" si="1"/>
        <v>17</v>
      </c>
      <c r="K10" s="8">
        <v>1437.84</v>
      </c>
      <c r="L10" s="8">
        <v>95.3</v>
      </c>
      <c r="M10" s="8">
        <f t="shared" si="14"/>
        <v>6.6279975518833814</v>
      </c>
      <c r="N10" s="16">
        <f t="shared" si="2"/>
        <v>6</v>
      </c>
      <c r="O10" s="9">
        <v>0</v>
      </c>
      <c r="P10" s="8">
        <f t="shared" si="15"/>
        <v>0</v>
      </c>
      <c r="Q10" s="16">
        <v>17</v>
      </c>
      <c r="R10" s="8">
        <v>2.8239999999999998</v>
      </c>
      <c r="S10" s="8">
        <v>9751.1200000000008</v>
      </c>
      <c r="T10" s="44">
        <f t="shared" si="16"/>
        <v>2.8960775787806938E-4</v>
      </c>
      <c r="U10" s="9">
        <f t="shared" si="4"/>
        <v>14</v>
      </c>
      <c r="V10" s="26">
        <v>291.89999999999998</v>
      </c>
      <c r="W10" s="26">
        <v>163.69999999999999</v>
      </c>
      <c r="X10" s="8">
        <f t="shared" si="25"/>
        <v>56.08084960602946</v>
      </c>
      <c r="Y10" s="16">
        <f t="shared" si="5"/>
        <v>16</v>
      </c>
      <c r="Z10" s="8">
        <v>0</v>
      </c>
      <c r="AA10" s="16">
        <f t="shared" si="6"/>
        <v>1</v>
      </c>
      <c r="AB10" s="8">
        <v>282.89999999999998</v>
      </c>
      <c r="AC10" s="39">
        <v>1536</v>
      </c>
      <c r="AD10" s="8">
        <f t="shared" si="17"/>
        <v>0.18417968749999999</v>
      </c>
      <c r="AE10" s="16">
        <f t="shared" si="7"/>
        <v>11</v>
      </c>
      <c r="AF10" s="42">
        <v>9</v>
      </c>
      <c r="AG10" s="33">
        <f t="shared" si="18"/>
        <v>0.9</v>
      </c>
      <c r="AH10" s="16">
        <f t="shared" si="19"/>
        <v>4</v>
      </c>
      <c r="AI10" s="16">
        <v>0</v>
      </c>
      <c r="AJ10" s="22">
        <f t="shared" si="20"/>
        <v>0</v>
      </c>
      <c r="AK10" s="16">
        <f t="shared" si="8"/>
        <v>1</v>
      </c>
      <c r="AL10" s="9">
        <v>2</v>
      </c>
      <c r="AM10" s="9">
        <v>2</v>
      </c>
      <c r="AN10" s="8">
        <f t="shared" si="21"/>
        <v>100</v>
      </c>
      <c r="AO10" s="16">
        <f t="shared" si="9"/>
        <v>1</v>
      </c>
      <c r="AP10" s="8">
        <v>2.8239999999999998</v>
      </c>
      <c r="AQ10" s="16">
        <f t="shared" si="10"/>
        <v>9</v>
      </c>
      <c r="AR10" s="8">
        <v>64</v>
      </c>
      <c r="AS10" s="9">
        <v>1</v>
      </c>
      <c r="AT10" s="8">
        <f t="shared" si="22"/>
        <v>21333.333333333332</v>
      </c>
      <c r="AU10" s="16">
        <f t="shared" si="11"/>
        <v>16</v>
      </c>
      <c r="AV10" s="9">
        <v>1595</v>
      </c>
      <c r="AW10" s="16">
        <f t="shared" si="23"/>
        <v>116</v>
      </c>
      <c r="AX10" s="9">
        <f t="shared" si="24"/>
        <v>12</v>
      </c>
    </row>
    <row r="11" spans="1:50" s="10" customFormat="1" ht="13.2">
      <c r="A11" s="9">
        <v>5</v>
      </c>
      <c r="B11" s="9" t="s">
        <v>23</v>
      </c>
      <c r="C11" s="8">
        <v>13491.15</v>
      </c>
      <c r="D11" s="41">
        <v>7462.19</v>
      </c>
      <c r="E11" s="8">
        <f t="shared" si="12"/>
        <v>55.311741400844262</v>
      </c>
      <c r="F11" s="16">
        <f t="shared" si="0"/>
        <v>16</v>
      </c>
      <c r="G11" s="8">
        <v>7265.75</v>
      </c>
      <c r="H11" s="8">
        <v>1582.75</v>
      </c>
      <c r="I11" s="8">
        <f t="shared" si="13"/>
        <v>21.78371124797853</v>
      </c>
      <c r="J11" s="16">
        <f t="shared" si="1"/>
        <v>10</v>
      </c>
      <c r="K11" s="8">
        <v>7358.49</v>
      </c>
      <c r="L11" s="8">
        <v>0</v>
      </c>
      <c r="M11" s="8">
        <f t="shared" si="14"/>
        <v>0</v>
      </c>
      <c r="N11" s="16">
        <f t="shared" si="2"/>
        <v>12</v>
      </c>
      <c r="O11" s="9">
        <v>5</v>
      </c>
      <c r="P11" s="8">
        <f t="shared" si="15"/>
        <v>1</v>
      </c>
      <c r="Q11" s="16">
        <f t="shared" si="3"/>
        <v>1</v>
      </c>
      <c r="R11" s="8">
        <v>0</v>
      </c>
      <c r="S11" s="8">
        <v>50856.23</v>
      </c>
      <c r="T11" s="44">
        <f t="shared" si="16"/>
        <v>0</v>
      </c>
      <c r="U11" s="9">
        <f t="shared" si="4"/>
        <v>1</v>
      </c>
      <c r="V11" s="26">
        <v>17850.7</v>
      </c>
      <c r="W11" s="26">
        <v>16536.3</v>
      </c>
      <c r="X11" s="8">
        <f t="shared" si="25"/>
        <v>92.636703322558773</v>
      </c>
      <c r="Y11" s="16">
        <f t="shared" si="5"/>
        <v>4</v>
      </c>
      <c r="Z11" s="8">
        <v>0</v>
      </c>
      <c r="AA11" s="16">
        <f t="shared" si="6"/>
        <v>1</v>
      </c>
      <c r="AB11" s="8">
        <v>2888.6</v>
      </c>
      <c r="AC11" s="39">
        <v>10965</v>
      </c>
      <c r="AD11" s="8">
        <f t="shared" si="17"/>
        <v>0.26343821249430005</v>
      </c>
      <c r="AE11" s="16">
        <f t="shared" si="7"/>
        <v>6</v>
      </c>
      <c r="AF11" s="42">
        <v>8</v>
      </c>
      <c r="AG11" s="33">
        <f t="shared" si="18"/>
        <v>0.8</v>
      </c>
      <c r="AH11" s="16">
        <f t="shared" si="19"/>
        <v>12</v>
      </c>
      <c r="AI11" s="16">
        <v>1</v>
      </c>
      <c r="AJ11" s="22">
        <f t="shared" si="20"/>
        <v>9.1199270405836752E-2</v>
      </c>
      <c r="AK11" s="16">
        <f t="shared" si="8"/>
        <v>15</v>
      </c>
      <c r="AL11" s="9">
        <v>62</v>
      </c>
      <c r="AM11" s="9">
        <v>62</v>
      </c>
      <c r="AN11" s="8">
        <f t="shared" si="21"/>
        <v>100</v>
      </c>
      <c r="AO11" s="16">
        <f t="shared" si="9"/>
        <v>1</v>
      </c>
      <c r="AP11" s="8">
        <v>0</v>
      </c>
      <c r="AQ11" s="16">
        <f t="shared" si="10"/>
        <v>1</v>
      </c>
      <c r="AR11" s="8">
        <v>1535.2</v>
      </c>
      <c r="AS11" s="9">
        <v>23</v>
      </c>
      <c r="AT11" s="8">
        <f>AR11/AS11/3*1000</f>
        <v>22249.27536231884</v>
      </c>
      <c r="AU11" s="16">
        <f t="shared" si="11"/>
        <v>11</v>
      </c>
      <c r="AV11" s="16">
        <v>10243</v>
      </c>
      <c r="AW11" s="16">
        <f t="shared" si="23"/>
        <v>91</v>
      </c>
      <c r="AX11" s="9">
        <f t="shared" si="24"/>
        <v>8</v>
      </c>
    </row>
    <row r="12" spans="1:50" s="10" customFormat="1" ht="13.2">
      <c r="A12" s="9">
        <v>6</v>
      </c>
      <c r="B12" s="9" t="s">
        <v>24</v>
      </c>
      <c r="C12" s="8">
        <v>3748.17</v>
      </c>
      <c r="D12" s="41">
        <v>3970.34</v>
      </c>
      <c r="E12" s="8">
        <f t="shared" si="12"/>
        <v>105.92742591718091</v>
      </c>
      <c r="F12" s="16">
        <f t="shared" si="0"/>
        <v>12</v>
      </c>
      <c r="G12" s="8">
        <v>7944.37</v>
      </c>
      <c r="H12" s="8">
        <v>1059.6099999999999</v>
      </c>
      <c r="I12" s="8">
        <f t="shared" si="13"/>
        <v>13.337873236014937</v>
      </c>
      <c r="J12" s="16">
        <f t="shared" si="1"/>
        <v>4</v>
      </c>
      <c r="K12" s="8">
        <v>7950.49</v>
      </c>
      <c r="L12" s="8">
        <v>2819.7</v>
      </c>
      <c r="M12" s="8">
        <f t="shared" si="14"/>
        <v>35.46573858969699</v>
      </c>
      <c r="N12" s="16">
        <f t="shared" si="2"/>
        <v>2</v>
      </c>
      <c r="O12" s="9">
        <v>5</v>
      </c>
      <c r="P12" s="8">
        <f t="shared" si="15"/>
        <v>1</v>
      </c>
      <c r="Q12" s="16">
        <f>RANK(P12,$P$7:$P$23)</f>
        <v>1</v>
      </c>
      <c r="R12" s="8">
        <v>15.872999999999999</v>
      </c>
      <c r="S12" s="8">
        <v>51274.79</v>
      </c>
      <c r="T12" s="44">
        <f t="shared" si="16"/>
        <v>3.0956733318654255E-4</v>
      </c>
      <c r="U12" s="9">
        <f t="shared" si="4"/>
        <v>15</v>
      </c>
      <c r="V12" s="26">
        <v>4825.5</v>
      </c>
      <c r="W12" s="26">
        <v>4386.3</v>
      </c>
      <c r="X12" s="8">
        <f t="shared" si="25"/>
        <v>90.898352502331363</v>
      </c>
      <c r="Y12" s="16">
        <f t="shared" si="5"/>
        <v>6</v>
      </c>
      <c r="Z12" s="8">
        <v>546.97</v>
      </c>
      <c r="AA12" s="16">
        <f t="shared" si="6"/>
        <v>17</v>
      </c>
      <c r="AB12" s="8">
        <v>1310.7</v>
      </c>
      <c r="AC12" s="39">
        <v>9071</v>
      </c>
      <c r="AD12" s="8">
        <f t="shared" si="17"/>
        <v>0.14449344063499064</v>
      </c>
      <c r="AE12" s="16">
        <f t="shared" si="7"/>
        <v>15</v>
      </c>
      <c r="AF12" s="42">
        <v>7</v>
      </c>
      <c r="AG12" s="33">
        <f t="shared" si="18"/>
        <v>0.7</v>
      </c>
      <c r="AH12" s="16">
        <f t="shared" si="19"/>
        <v>15</v>
      </c>
      <c r="AI12" s="16">
        <v>0</v>
      </c>
      <c r="AJ12" s="22">
        <f t="shared" si="20"/>
        <v>0</v>
      </c>
      <c r="AK12" s="16">
        <f t="shared" si="8"/>
        <v>1</v>
      </c>
      <c r="AL12" s="9">
        <v>41</v>
      </c>
      <c r="AM12" s="9">
        <v>42</v>
      </c>
      <c r="AN12" s="8">
        <f t="shared" si="21"/>
        <v>97.61904761904762</v>
      </c>
      <c r="AO12" s="16">
        <f t="shared" si="9"/>
        <v>13</v>
      </c>
      <c r="AP12" s="8">
        <v>15.872999999999999</v>
      </c>
      <c r="AQ12" s="16">
        <f t="shared" si="10"/>
        <v>15</v>
      </c>
      <c r="AR12" s="8">
        <v>1062.9000000000001</v>
      </c>
      <c r="AS12" s="9">
        <v>16.3</v>
      </c>
      <c r="AT12" s="8">
        <f t="shared" si="22"/>
        <v>21736.196319018403</v>
      </c>
      <c r="AU12" s="16">
        <f t="shared" si="11"/>
        <v>13</v>
      </c>
      <c r="AV12" s="9">
        <v>8956</v>
      </c>
      <c r="AW12" s="16">
        <f t="shared" si="23"/>
        <v>129</v>
      </c>
      <c r="AX12" s="9">
        <f t="shared" si="24"/>
        <v>15</v>
      </c>
    </row>
    <row r="13" spans="1:50" s="10" customFormat="1" ht="13.2">
      <c r="A13" s="9">
        <v>7</v>
      </c>
      <c r="B13" s="9" t="s">
        <v>25</v>
      </c>
      <c r="C13" s="8">
        <v>5355.22</v>
      </c>
      <c r="D13" s="41">
        <v>11708.14</v>
      </c>
      <c r="E13" s="8">
        <f t="shared" si="12"/>
        <v>218.63042041223326</v>
      </c>
      <c r="F13" s="16">
        <f t="shared" si="0"/>
        <v>2</v>
      </c>
      <c r="G13" s="8">
        <v>10057.540000000001</v>
      </c>
      <c r="H13" s="8">
        <v>1779.29</v>
      </c>
      <c r="I13" s="8">
        <f t="shared" si="13"/>
        <v>17.691105379645517</v>
      </c>
      <c r="J13" s="16">
        <f t="shared" si="1"/>
        <v>8</v>
      </c>
      <c r="K13" s="8">
        <v>10176.31</v>
      </c>
      <c r="L13" s="8">
        <v>0</v>
      </c>
      <c r="M13" s="8">
        <f t="shared" si="14"/>
        <v>0</v>
      </c>
      <c r="N13" s="16">
        <f t="shared" si="2"/>
        <v>12</v>
      </c>
      <c r="O13" s="9">
        <v>5</v>
      </c>
      <c r="P13" s="8">
        <f t="shared" si="15"/>
        <v>1</v>
      </c>
      <c r="Q13" s="16">
        <f t="shared" si="3"/>
        <v>1</v>
      </c>
      <c r="R13" s="8">
        <v>12.372999999999999</v>
      </c>
      <c r="S13" s="8">
        <v>65882.83</v>
      </c>
      <c r="T13" s="44">
        <f t="shared" si="16"/>
        <v>1.8780310439002088E-4</v>
      </c>
      <c r="U13" s="9">
        <f t="shared" si="4"/>
        <v>11</v>
      </c>
      <c r="V13" s="26">
        <v>17335.5</v>
      </c>
      <c r="W13" s="26">
        <v>11993.2</v>
      </c>
      <c r="X13" s="8">
        <f t="shared" si="25"/>
        <v>69.18289060021344</v>
      </c>
      <c r="Y13" s="16">
        <f t="shared" si="5"/>
        <v>14</v>
      </c>
      <c r="Z13" s="8">
        <v>34.1</v>
      </c>
      <c r="AA13" s="16">
        <f t="shared" si="6"/>
        <v>14</v>
      </c>
      <c r="AB13" s="8">
        <v>16652.599999999999</v>
      </c>
      <c r="AC13" s="39">
        <v>11432</v>
      </c>
      <c r="AD13" s="8">
        <f t="shared" si="17"/>
        <v>1.4566655003498949</v>
      </c>
      <c r="AE13" s="16">
        <f t="shared" si="7"/>
        <v>1</v>
      </c>
      <c r="AF13" s="42">
        <v>9</v>
      </c>
      <c r="AG13" s="33">
        <f t="shared" si="18"/>
        <v>0.9</v>
      </c>
      <c r="AH13" s="16">
        <f t="shared" si="19"/>
        <v>4</v>
      </c>
      <c r="AI13" s="16">
        <v>2</v>
      </c>
      <c r="AJ13" s="22">
        <f t="shared" si="20"/>
        <v>0.17494751574527639</v>
      </c>
      <c r="AK13" s="16">
        <f t="shared" si="8"/>
        <v>17</v>
      </c>
      <c r="AL13" s="9">
        <v>44</v>
      </c>
      <c r="AM13" s="9">
        <v>46</v>
      </c>
      <c r="AN13" s="8">
        <f t="shared" si="21"/>
        <v>95.652173913043484</v>
      </c>
      <c r="AO13" s="16">
        <f t="shared" si="9"/>
        <v>16</v>
      </c>
      <c r="AP13" s="8">
        <v>12.372999999999999</v>
      </c>
      <c r="AQ13" s="16">
        <f t="shared" si="10"/>
        <v>13</v>
      </c>
      <c r="AR13" s="8">
        <v>2309.5</v>
      </c>
      <c r="AS13" s="9">
        <v>33</v>
      </c>
      <c r="AT13" s="8">
        <f t="shared" si="22"/>
        <v>23328.282828282827</v>
      </c>
      <c r="AU13" s="16">
        <f t="shared" si="11"/>
        <v>5</v>
      </c>
      <c r="AV13" s="9">
        <v>10525</v>
      </c>
      <c r="AW13" s="16">
        <f t="shared" si="23"/>
        <v>118</v>
      </c>
      <c r="AX13" s="46" t="s">
        <v>64</v>
      </c>
    </row>
    <row r="14" spans="1:50" s="10" customFormat="1" ht="13.2">
      <c r="A14" s="9">
        <v>8</v>
      </c>
      <c r="B14" s="9" t="s">
        <v>26</v>
      </c>
      <c r="C14" s="8">
        <v>4535.22</v>
      </c>
      <c r="D14" s="41">
        <v>7620.07</v>
      </c>
      <c r="E14" s="8">
        <f t="shared" si="12"/>
        <v>168.01985350214542</v>
      </c>
      <c r="F14" s="16">
        <f t="shared" si="0"/>
        <v>5</v>
      </c>
      <c r="G14" s="8">
        <v>9857.01</v>
      </c>
      <c r="H14" s="8">
        <v>1590.57</v>
      </c>
      <c r="I14" s="8">
        <f t="shared" si="13"/>
        <v>16.136434882383195</v>
      </c>
      <c r="J14" s="16">
        <f t="shared" si="1"/>
        <v>6</v>
      </c>
      <c r="K14" s="8">
        <v>10062.58</v>
      </c>
      <c r="L14" s="8">
        <v>1025.9000000000001</v>
      </c>
      <c r="M14" s="8">
        <f t="shared" si="14"/>
        <v>10.195198448111718</v>
      </c>
      <c r="N14" s="16">
        <f t="shared" si="2"/>
        <v>5</v>
      </c>
      <c r="O14" s="9">
        <v>5</v>
      </c>
      <c r="P14" s="8">
        <f t="shared" si="15"/>
        <v>1</v>
      </c>
      <c r="Q14" s="16">
        <f t="shared" si="3"/>
        <v>1</v>
      </c>
      <c r="R14" s="8">
        <v>0</v>
      </c>
      <c r="S14" s="8">
        <v>54294.47</v>
      </c>
      <c r="T14" s="44">
        <f>R14/S14</f>
        <v>0</v>
      </c>
      <c r="U14" s="9">
        <f t="shared" si="4"/>
        <v>1</v>
      </c>
      <c r="V14" s="26">
        <v>13231.2</v>
      </c>
      <c r="W14" s="26">
        <v>11677.8</v>
      </c>
      <c r="X14" s="8">
        <f t="shared" si="25"/>
        <v>88.259568293125341</v>
      </c>
      <c r="Y14" s="16">
        <f t="shared" si="5"/>
        <v>7</v>
      </c>
      <c r="Z14" s="8">
        <v>0</v>
      </c>
      <c r="AA14" s="16">
        <f t="shared" si="6"/>
        <v>1</v>
      </c>
      <c r="AB14" s="8">
        <v>2228.6</v>
      </c>
      <c r="AC14" s="39">
        <v>9731</v>
      </c>
      <c r="AD14" s="8">
        <f t="shared" si="17"/>
        <v>0.22902065563662521</v>
      </c>
      <c r="AE14" s="16">
        <f t="shared" si="7"/>
        <v>7</v>
      </c>
      <c r="AF14" s="42">
        <v>9</v>
      </c>
      <c r="AG14" s="33">
        <f t="shared" si="18"/>
        <v>0.9</v>
      </c>
      <c r="AH14" s="16">
        <f t="shared" si="19"/>
        <v>4</v>
      </c>
      <c r="AI14" s="16">
        <v>1</v>
      </c>
      <c r="AJ14" s="22">
        <f t="shared" si="20"/>
        <v>0.1027643613194944</v>
      </c>
      <c r="AK14" s="16">
        <f t="shared" si="8"/>
        <v>16</v>
      </c>
      <c r="AL14" s="9">
        <v>19</v>
      </c>
      <c r="AM14" s="9">
        <v>19</v>
      </c>
      <c r="AN14" s="8">
        <f t="shared" si="21"/>
        <v>100</v>
      </c>
      <c r="AO14" s="16">
        <f t="shared" si="9"/>
        <v>1</v>
      </c>
      <c r="AP14" s="8">
        <v>0</v>
      </c>
      <c r="AQ14" s="16">
        <f t="shared" si="10"/>
        <v>1</v>
      </c>
      <c r="AR14" s="8">
        <v>2292.3000000000002</v>
      </c>
      <c r="AS14" s="9">
        <v>32</v>
      </c>
      <c r="AT14" s="8">
        <f t="shared" si="22"/>
        <v>23878.125</v>
      </c>
      <c r="AU14" s="16">
        <f t="shared" si="11"/>
        <v>3</v>
      </c>
      <c r="AV14" s="9">
        <f>4990+2827+1330</f>
        <v>9147</v>
      </c>
      <c r="AW14" s="16">
        <f t="shared" si="23"/>
        <v>58</v>
      </c>
      <c r="AX14" s="9">
        <f t="shared" si="24"/>
        <v>1</v>
      </c>
    </row>
    <row r="15" spans="1:50" s="10" customFormat="1" ht="13.2">
      <c r="A15" s="9">
        <v>9</v>
      </c>
      <c r="B15" s="9" t="s">
        <v>27</v>
      </c>
      <c r="C15" s="8">
        <v>3154.37</v>
      </c>
      <c r="D15" s="41">
        <v>855.39</v>
      </c>
      <c r="E15" s="8">
        <f t="shared" si="12"/>
        <v>27.117617781046611</v>
      </c>
      <c r="F15" s="16">
        <f t="shared" si="0"/>
        <v>17</v>
      </c>
      <c r="G15" s="8">
        <v>1623.02</v>
      </c>
      <c r="H15" s="8">
        <v>677.34</v>
      </c>
      <c r="I15" s="8">
        <f t="shared" si="13"/>
        <v>41.733311973974445</v>
      </c>
      <c r="J15" s="16">
        <f t="shared" si="1"/>
        <v>15</v>
      </c>
      <c r="K15" s="8">
        <v>1633.29</v>
      </c>
      <c r="L15" s="8">
        <v>0</v>
      </c>
      <c r="M15" s="8">
        <f t="shared" si="14"/>
        <v>0</v>
      </c>
      <c r="N15" s="16">
        <f t="shared" si="2"/>
        <v>12</v>
      </c>
      <c r="O15" s="9">
        <v>1</v>
      </c>
      <c r="P15" s="8">
        <f t="shared" si="15"/>
        <v>0.2</v>
      </c>
      <c r="Q15" s="16">
        <f t="shared" si="3"/>
        <v>15</v>
      </c>
      <c r="R15" s="8">
        <v>4.4379999999999997</v>
      </c>
      <c r="S15" s="8">
        <v>11270.07</v>
      </c>
      <c r="T15" s="44">
        <f t="shared" si="16"/>
        <v>3.9378637399767704E-4</v>
      </c>
      <c r="U15" s="9">
        <f t="shared" si="4"/>
        <v>17</v>
      </c>
      <c r="V15" s="26">
        <v>77.2</v>
      </c>
      <c r="W15" s="26">
        <v>23.8</v>
      </c>
      <c r="X15" s="8">
        <f t="shared" si="25"/>
        <v>30.82901554404145</v>
      </c>
      <c r="Y15" s="16">
        <f t="shared" si="5"/>
        <v>17</v>
      </c>
      <c r="Z15" s="8">
        <v>0</v>
      </c>
      <c r="AA15" s="16">
        <f t="shared" si="6"/>
        <v>1</v>
      </c>
      <c r="AB15" s="8">
        <v>167</v>
      </c>
      <c r="AC15" s="39">
        <v>1569</v>
      </c>
      <c r="AD15" s="8">
        <f t="shared" si="17"/>
        <v>0.1064372211599745</v>
      </c>
      <c r="AE15" s="16">
        <f t="shared" si="7"/>
        <v>16</v>
      </c>
      <c r="AF15" s="42">
        <v>9</v>
      </c>
      <c r="AG15" s="33">
        <f t="shared" si="18"/>
        <v>0.9</v>
      </c>
      <c r="AH15" s="16">
        <f t="shared" si="19"/>
        <v>4</v>
      </c>
      <c r="AI15" s="16">
        <v>0</v>
      </c>
      <c r="AJ15" s="22">
        <f t="shared" si="20"/>
        <v>0</v>
      </c>
      <c r="AK15" s="16">
        <f t="shared" si="8"/>
        <v>1</v>
      </c>
      <c r="AL15" s="9">
        <v>19</v>
      </c>
      <c r="AM15" s="9">
        <v>19</v>
      </c>
      <c r="AN15" s="8">
        <f t="shared" si="21"/>
        <v>100</v>
      </c>
      <c r="AO15" s="16">
        <f t="shared" si="9"/>
        <v>1</v>
      </c>
      <c r="AP15" s="8">
        <v>4.4379999999999997</v>
      </c>
      <c r="AQ15" s="16">
        <f t="shared" si="10"/>
        <v>12</v>
      </c>
      <c r="AR15" s="8">
        <v>140</v>
      </c>
      <c r="AS15" s="9">
        <v>2</v>
      </c>
      <c r="AT15" s="8">
        <f t="shared" si="22"/>
        <v>23333.333333333332</v>
      </c>
      <c r="AU15" s="16">
        <f t="shared" si="11"/>
        <v>4</v>
      </c>
      <c r="AV15" s="9">
        <v>1615</v>
      </c>
      <c r="AW15" s="16">
        <f t="shared" si="23"/>
        <v>132</v>
      </c>
      <c r="AX15" s="9">
        <f t="shared" si="24"/>
        <v>17</v>
      </c>
    </row>
    <row r="16" spans="1:50" s="10" customFormat="1" ht="13.2">
      <c r="A16" s="9">
        <v>10</v>
      </c>
      <c r="B16" s="9" t="s">
        <v>28</v>
      </c>
      <c r="C16" s="8">
        <v>903.27</v>
      </c>
      <c r="D16" s="41">
        <v>668.65</v>
      </c>
      <c r="E16" s="8">
        <f t="shared" si="12"/>
        <v>74.025485181617896</v>
      </c>
      <c r="F16" s="16">
        <f t="shared" si="0"/>
        <v>15</v>
      </c>
      <c r="G16" s="8">
        <v>5891.02</v>
      </c>
      <c r="H16" s="8">
        <v>555.6</v>
      </c>
      <c r="I16" s="8">
        <f t="shared" si="13"/>
        <v>9.4313039168089734</v>
      </c>
      <c r="J16" s="16">
        <f t="shared" si="1"/>
        <v>2</v>
      </c>
      <c r="K16" s="8">
        <v>5908.79</v>
      </c>
      <c r="L16" s="8">
        <v>2580.1</v>
      </c>
      <c r="M16" s="8">
        <f t="shared" si="14"/>
        <v>43.665454348521436</v>
      </c>
      <c r="N16" s="16">
        <f t="shared" si="2"/>
        <v>1</v>
      </c>
      <c r="O16" s="9">
        <v>4</v>
      </c>
      <c r="P16" s="8">
        <f t="shared" si="15"/>
        <v>0.8</v>
      </c>
      <c r="Q16" s="16">
        <f t="shared" si="3"/>
        <v>8</v>
      </c>
      <c r="R16" s="8">
        <v>1.6E-2</v>
      </c>
      <c r="S16" s="8">
        <v>23135.24</v>
      </c>
      <c r="T16" s="44">
        <f t="shared" si="16"/>
        <v>6.9158565028934212E-7</v>
      </c>
      <c r="U16" s="9">
        <f t="shared" si="4"/>
        <v>3</v>
      </c>
      <c r="V16" s="26">
        <v>6440.2</v>
      </c>
      <c r="W16" s="26">
        <v>5587.6</v>
      </c>
      <c r="X16" s="8">
        <f t="shared" si="25"/>
        <v>86.761280705568154</v>
      </c>
      <c r="Y16" s="16">
        <f t="shared" si="5"/>
        <v>8</v>
      </c>
      <c r="Z16" s="8">
        <v>0</v>
      </c>
      <c r="AA16" s="16">
        <f t="shared" si="6"/>
        <v>1</v>
      </c>
      <c r="AB16" s="8">
        <v>244</v>
      </c>
      <c r="AC16" s="39">
        <v>2432</v>
      </c>
      <c r="AD16" s="8">
        <f t="shared" si="17"/>
        <v>0.10032894736842106</v>
      </c>
      <c r="AE16" s="16">
        <f t="shared" ref="AE16" si="26">RANK(AD16,$AD$7:$AD$23)</f>
        <v>17</v>
      </c>
      <c r="AF16" s="42">
        <v>9</v>
      </c>
      <c r="AG16" s="33">
        <f t="shared" si="18"/>
        <v>0.9</v>
      </c>
      <c r="AH16" s="16">
        <f t="shared" si="19"/>
        <v>4</v>
      </c>
      <c r="AI16" s="16">
        <v>0</v>
      </c>
      <c r="AJ16" s="22">
        <f t="shared" si="20"/>
        <v>0</v>
      </c>
      <c r="AK16" s="16">
        <f t="shared" si="8"/>
        <v>1</v>
      </c>
      <c r="AL16" s="9">
        <v>5</v>
      </c>
      <c r="AM16" s="9">
        <v>5</v>
      </c>
      <c r="AN16" s="8">
        <f t="shared" si="21"/>
        <v>100</v>
      </c>
      <c r="AO16" s="16">
        <f t="shared" si="9"/>
        <v>1</v>
      </c>
      <c r="AP16" s="8">
        <v>1.6E-2</v>
      </c>
      <c r="AQ16" s="16">
        <f t="shared" si="10"/>
        <v>3</v>
      </c>
      <c r="AR16" s="8">
        <v>522.4</v>
      </c>
      <c r="AS16" s="9">
        <v>6.9</v>
      </c>
      <c r="AT16" s="8">
        <f t="shared" si="22"/>
        <v>25236.714975845407</v>
      </c>
      <c r="AU16" s="16">
        <f t="shared" si="11"/>
        <v>1</v>
      </c>
      <c r="AV16" s="9">
        <v>2462</v>
      </c>
      <c r="AW16" s="16">
        <f t="shared" si="23"/>
        <v>65</v>
      </c>
      <c r="AX16" s="9">
        <f t="shared" si="24"/>
        <v>2</v>
      </c>
    </row>
    <row r="17" spans="1:50" s="10" customFormat="1" ht="13.2">
      <c r="A17" s="9">
        <v>11</v>
      </c>
      <c r="B17" s="9" t="s">
        <v>29</v>
      </c>
      <c r="C17" s="8">
        <v>12238.44</v>
      </c>
      <c r="D17" s="41">
        <v>13444.78</v>
      </c>
      <c r="E17" s="8">
        <f t="shared" si="12"/>
        <v>109.85697523540583</v>
      </c>
      <c r="F17" s="16">
        <f t="shared" si="0"/>
        <v>11</v>
      </c>
      <c r="G17" s="8">
        <v>14029.27</v>
      </c>
      <c r="H17" s="8">
        <v>2257.2399999999998</v>
      </c>
      <c r="I17" s="8">
        <f t="shared" si="13"/>
        <v>16.089504300651424</v>
      </c>
      <c r="J17" s="16">
        <f t="shared" si="1"/>
        <v>5</v>
      </c>
      <c r="K17" s="8">
        <v>14110.44</v>
      </c>
      <c r="L17" s="8">
        <v>3004.3</v>
      </c>
      <c r="M17" s="8">
        <f t="shared" si="14"/>
        <v>21.2913275560507</v>
      </c>
      <c r="N17" s="16">
        <f t="shared" si="2"/>
        <v>3</v>
      </c>
      <c r="O17" s="9">
        <v>3</v>
      </c>
      <c r="P17" s="8">
        <f t="shared" si="15"/>
        <v>0.6</v>
      </c>
      <c r="Q17" s="16">
        <f t="shared" si="3"/>
        <v>10</v>
      </c>
      <c r="R17" s="8">
        <v>4.2469999999999999</v>
      </c>
      <c r="S17" s="8">
        <v>87583.85</v>
      </c>
      <c r="T17" s="44">
        <f t="shared" si="16"/>
        <v>4.849067493607554E-5</v>
      </c>
      <c r="U17" s="9">
        <f t="shared" si="4"/>
        <v>9</v>
      </c>
      <c r="V17" s="26">
        <v>15163.2</v>
      </c>
      <c r="W17" s="26">
        <v>13043.2</v>
      </c>
      <c r="X17" s="8">
        <f t="shared" si="25"/>
        <v>86.01878231507861</v>
      </c>
      <c r="Y17" s="16">
        <f t="shared" si="5"/>
        <v>9</v>
      </c>
      <c r="Z17" s="8">
        <v>0</v>
      </c>
      <c r="AA17" s="16">
        <f t="shared" si="6"/>
        <v>1</v>
      </c>
      <c r="AB17" s="8">
        <v>1028.5</v>
      </c>
      <c r="AC17" s="39">
        <v>6786</v>
      </c>
      <c r="AD17" s="8">
        <f t="shared" si="17"/>
        <v>0.15156203949307398</v>
      </c>
      <c r="AE17" s="16">
        <v>13</v>
      </c>
      <c r="AF17" s="42">
        <v>10</v>
      </c>
      <c r="AG17" s="33">
        <f t="shared" si="18"/>
        <v>1</v>
      </c>
      <c r="AH17" s="16">
        <f t="shared" si="19"/>
        <v>1</v>
      </c>
      <c r="AI17" s="16">
        <v>0</v>
      </c>
      <c r="AJ17" s="22">
        <f t="shared" si="20"/>
        <v>0</v>
      </c>
      <c r="AK17" s="16">
        <f t="shared" si="8"/>
        <v>1</v>
      </c>
      <c r="AL17" s="9">
        <v>35</v>
      </c>
      <c r="AM17" s="9">
        <v>35</v>
      </c>
      <c r="AN17" s="8">
        <f t="shared" si="21"/>
        <v>100</v>
      </c>
      <c r="AO17" s="16">
        <f t="shared" si="9"/>
        <v>1</v>
      </c>
      <c r="AP17" s="8">
        <v>4.2469999999999999</v>
      </c>
      <c r="AQ17" s="16">
        <f t="shared" si="10"/>
        <v>11</v>
      </c>
      <c r="AR17" s="8">
        <v>1476.8</v>
      </c>
      <c r="AS17" s="9">
        <v>22</v>
      </c>
      <c r="AT17" s="8">
        <f t="shared" si="22"/>
        <v>22375.757575757576</v>
      </c>
      <c r="AU17" s="16">
        <f t="shared" si="11"/>
        <v>10</v>
      </c>
      <c r="AV17" s="9">
        <f>5320+1705</f>
        <v>7025</v>
      </c>
      <c r="AW17" s="16">
        <f t="shared" si="23"/>
        <v>85</v>
      </c>
      <c r="AX17" s="9">
        <f t="shared" si="24"/>
        <v>6</v>
      </c>
    </row>
    <row r="18" spans="1:50" s="10" customFormat="1" ht="13.2">
      <c r="A18" s="9">
        <v>12</v>
      </c>
      <c r="B18" s="9" t="s">
        <v>30</v>
      </c>
      <c r="C18" s="8">
        <v>5634.26</v>
      </c>
      <c r="D18" s="41">
        <v>8096.5</v>
      </c>
      <c r="E18" s="8">
        <f t="shared" si="12"/>
        <v>143.70121364651257</v>
      </c>
      <c r="F18" s="16">
        <f t="shared" si="0"/>
        <v>7</v>
      </c>
      <c r="G18" s="8">
        <v>8169.31</v>
      </c>
      <c r="H18" s="8">
        <v>1669.79</v>
      </c>
      <c r="I18" s="8">
        <f t="shared" si="13"/>
        <v>20.439792344763511</v>
      </c>
      <c r="J18" s="16">
        <f t="shared" si="1"/>
        <v>9</v>
      </c>
      <c r="K18" s="8">
        <v>8299.81</v>
      </c>
      <c r="L18" s="8">
        <v>41</v>
      </c>
      <c r="M18" s="8">
        <f t="shared" si="14"/>
        <v>0.49398721175544991</v>
      </c>
      <c r="N18" s="16">
        <f t="shared" si="2"/>
        <v>11</v>
      </c>
      <c r="O18" s="9">
        <v>5</v>
      </c>
      <c r="P18" s="8">
        <f t="shared" si="15"/>
        <v>1</v>
      </c>
      <c r="Q18" s="16">
        <f t="shared" si="3"/>
        <v>1</v>
      </c>
      <c r="R18" s="8">
        <v>28.806999999999999</v>
      </c>
      <c r="S18" s="8">
        <v>40422.22</v>
      </c>
      <c r="T18" s="44">
        <v>2.5999999999999998E-5</v>
      </c>
      <c r="U18" s="9">
        <f t="shared" si="4"/>
        <v>6</v>
      </c>
      <c r="V18" s="26">
        <v>20539</v>
      </c>
      <c r="W18" s="26">
        <v>19138.3</v>
      </c>
      <c r="X18" s="8">
        <f t="shared" si="25"/>
        <v>93.180291153415453</v>
      </c>
      <c r="Y18" s="16">
        <f t="shared" si="5"/>
        <v>3</v>
      </c>
      <c r="Z18" s="8">
        <v>0</v>
      </c>
      <c r="AA18" s="16">
        <f t="shared" si="6"/>
        <v>1</v>
      </c>
      <c r="AB18" s="8">
        <v>1624.1</v>
      </c>
      <c r="AC18" s="39">
        <v>10164</v>
      </c>
      <c r="AD18" s="8">
        <f t="shared" si="17"/>
        <v>0.15978945297127115</v>
      </c>
      <c r="AE18" s="16">
        <f t="shared" ref="AE18:AE23" si="27">RANK(AD18,$AD$7:$AD$23)</f>
        <v>12</v>
      </c>
      <c r="AF18" s="42">
        <v>9</v>
      </c>
      <c r="AG18" s="33">
        <f t="shared" si="18"/>
        <v>0.9</v>
      </c>
      <c r="AH18" s="16">
        <f t="shared" si="19"/>
        <v>4</v>
      </c>
      <c r="AI18" s="16">
        <v>0</v>
      </c>
      <c r="AJ18" s="22">
        <f t="shared" si="20"/>
        <v>0</v>
      </c>
      <c r="AK18" s="16">
        <f t="shared" si="8"/>
        <v>1</v>
      </c>
      <c r="AL18" s="9">
        <v>31</v>
      </c>
      <c r="AM18" s="9">
        <v>32</v>
      </c>
      <c r="AN18" s="8">
        <f t="shared" si="21"/>
        <v>96.875</v>
      </c>
      <c r="AO18" s="16">
        <f t="shared" si="9"/>
        <v>14</v>
      </c>
      <c r="AP18" s="8">
        <v>28.806999999999999</v>
      </c>
      <c r="AQ18" s="16">
        <f t="shared" si="10"/>
        <v>17</v>
      </c>
      <c r="AR18" s="8">
        <v>1624.15</v>
      </c>
      <c r="AS18" s="9">
        <v>26.8</v>
      </c>
      <c r="AT18" s="8">
        <f t="shared" si="22"/>
        <v>20200.870646766169</v>
      </c>
      <c r="AU18" s="16">
        <f t="shared" si="11"/>
        <v>17</v>
      </c>
      <c r="AV18" s="9">
        <v>10331</v>
      </c>
      <c r="AW18" s="16">
        <f t="shared" si="23"/>
        <v>103</v>
      </c>
      <c r="AX18" s="9">
        <f t="shared" si="24"/>
        <v>9</v>
      </c>
    </row>
    <row r="19" spans="1:50" s="10" customFormat="1" ht="13.2">
      <c r="A19" s="9">
        <v>13</v>
      </c>
      <c r="B19" s="9" t="s">
        <v>31</v>
      </c>
      <c r="C19" s="8">
        <v>4289.63</v>
      </c>
      <c r="D19" s="41">
        <v>6793.79</v>
      </c>
      <c r="E19" s="8">
        <f t="shared" si="12"/>
        <v>158.37706282360017</v>
      </c>
      <c r="F19" s="16">
        <f t="shared" si="0"/>
        <v>6</v>
      </c>
      <c r="G19" s="8">
        <v>3623.2</v>
      </c>
      <c r="H19" s="8">
        <v>1713.84</v>
      </c>
      <c r="I19" s="8">
        <f t="shared" si="13"/>
        <v>47.301832634135572</v>
      </c>
      <c r="J19" s="16">
        <f t="shared" si="1"/>
        <v>16</v>
      </c>
      <c r="K19" s="8">
        <v>3627.2</v>
      </c>
      <c r="L19" s="8">
        <v>0</v>
      </c>
      <c r="M19" s="8">
        <f t="shared" si="14"/>
        <v>0</v>
      </c>
      <c r="N19" s="16">
        <f t="shared" si="2"/>
        <v>12</v>
      </c>
      <c r="O19" s="9">
        <v>3</v>
      </c>
      <c r="P19" s="8">
        <f t="shared" si="15"/>
        <v>0.6</v>
      </c>
      <c r="Q19" s="16">
        <f t="shared" si="3"/>
        <v>10</v>
      </c>
      <c r="R19" s="8">
        <v>1.3</v>
      </c>
      <c r="S19" s="8">
        <v>30716.75</v>
      </c>
      <c r="T19" s="44">
        <f t="shared" si="16"/>
        <v>4.2322185778117803E-5</v>
      </c>
      <c r="U19" s="9">
        <f t="shared" si="4"/>
        <v>7</v>
      </c>
      <c r="V19" s="26">
        <v>12506.6</v>
      </c>
      <c r="W19" s="26">
        <v>11703.7</v>
      </c>
      <c r="X19" s="8">
        <f t="shared" si="25"/>
        <v>93.580189659859599</v>
      </c>
      <c r="Y19" s="16">
        <f t="shared" si="5"/>
        <v>2</v>
      </c>
      <c r="Z19" s="8">
        <v>0</v>
      </c>
      <c r="AA19" s="16">
        <f t="shared" si="6"/>
        <v>1</v>
      </c>
      <c r="AB19" s="8">
        <v>1333.8</v>
      </c>
      <c r="AC19" s="39">
        <v>5884</v>
      </c>
      <c r="AD19" s="8">
        <f t="shared" si="17"/>
        <v>0.22668252889191026</v>
      </c>
      <c r="AE19" s="16">
        <v>7</v>
      </c>
      <c r="AF19" s="42">
        <v>8</v>
      </c>
      <c r="AG19" s="33">
        <f t="shared" si="18"/>
        <v>0.8</v>
      </c>
      <c r="AH19" s="16">
        <f t="shared" si="19"/>
        <v>12</v>
      </c>
      <c r="AI19" s="16">
        <v>0</v>
      </c>
      <c r="AJ19" s="22">
        <f t="shared" si="20"/>
        <v>0</v>
      </c>
      <c r="AK19" s="16">
        <f t="shared" si="8"/>
        <v>1</v>
      </c>
      <c r="AL19" s="9">
        <v>50</v>
      </c>
      <c r="AM19" s="9">
        <v>50</v>
      </c>
      <c r="AN19" s="8">
        <f t="shared" si="21"/>
        <v>100</v>
      </c>
      <c r="AO19" s="16">
        <f t="shared" si="9"/>
        <v>1</v>
      </c>
      <c r="AP19" s="8">
        <v>1.3</v>
      </c>
      <c r="AQ19" s="16">
        <f t="shared" si="10"/>
        <v>7</v>
      </c>
      <c r="AR19" s="8">
        <v>604.6</v>
      </c>
      <c r="AS19" s="9">
        <v>8.25</v>
      </c>
      <c r="AT19" s="8">
        <f t="shared" si="22"/>
        <v>24428.282828282827</v>
      </c>
      <c r="AU19" s="16">
        <f t="shared" si="11"/>
        <v>2</v>
      </c>
      <c r="AV19" s="9">
        <v>6114</v>
      </c>
      <c r="AW19" s="16">
        <f t="shared" si="23"/>
        <v>84</v>
      </c>
      <c r="AX19" s="9">
        <f t="shared" si="24"/>
        <v>5</v>
      </c>
    </row>
    <row r="20" spans="1:50" s="10" customFormat="1" ht="13.2">
      <c r="A20" s="9">
        <v>14</v>
      </c>
      <c r="B20" s="9" t="s">
        <v>32</v>
      </c>
      <c r="C20" s="8">
        <v>5550.6</v>
      </c>
      <c r="D20" s="41">
        <v>7033.3</v>
      </c>
      <c r="E20" s="8">
        <f t="shared" si="12"/>
        <v>126.71242748531691</v>
      </c>
      <c r="F20" s="16">
        <f t="shared" si="0"/>
        <v>10</v>
      </c>
      <c r="G20" s="8">
        <v>6402.71</v>
      </c>
      <c r="H20" s="8">
        <v>717.66</v>
      </c>
      <c r="I20" s="8">
        <f t="shared" si="13"/>
        <v>11.208691319769285</v>
      </c>
      <c r="J20" s="16">
        <f t="shared" si="1"/>
        <v>3</v>
      </c>
      <c r="K20" s="8">
        <v>6441.67</v>
      </c>
      <c r="L20" s="8">
        <v>1207.74</v>
      </c>
      <c r="M20" s="8">
        <f t="shared" si="14"/>
        <v>18.748864813006566</v>
      </c>
      <c r="N20" s="16">
        <f t="shared" si="2"/>
        <v>4</v>
      </c>
      <c r="O20" s="9">
        <v>2</v>
      </c>
      <c r="P20" s="8">
        <f t="shared" si="15"/>
        <v>0.4</v>
      </c>
      <c r="Q20" s="16">
        <f t="shared" si="3"/>
        <v>13</v>
      </c>
      <c r="R20" s="8">
        <v>0.115</v>
      </c>
      <c r="S20" s="8">
        <v>48874.37</v>
      </c>
      <c r="T20" s="44">
        <f t="shared" si="16"/>
        <v>2.3529715063334832E-6</v>
      </c>
      <c r="U20" s="9">
        <v>4</v>
      </c>
      <c r="V20" s="26">
        <v>3960.4</v>
      </c>
      <c r="W20" s="26">
        <v>3085.8</v>
      </c>
      <c r="X20" s="8">
        <f t="shared" si="25"/>
        <v>77.91637208362792</v>
      </c>
      <c r="Y20" s="16">
        <f t="shared" si="5"/>
        <v>11</v>
      </c>
      <c r="Z20" s="8">
        <v>0</v>
      </c>
      <c r="AA20" s="16">
        <f t="shared" si="6"/>
        <v>1</v>
      </c>
      <c r="AB20" s="8">
        <v>4967.2</v>
      </c>
      <c r="AC20" s="39">
        <v>4581</v>
      </c>
      <c r="AD20" s="8">
        <f t="shared" si="17"/>
        <v>1.0843047369569963</v>
      </c>
      <c r="AE20" s="16">
        <f t="shared" si="27"/>
        <v>2</v>
      </c>
      <c r="AF20" s="42">
        <v>9</v>
      </c>
      <c r="AG20" s="33">
        <f t="shared" si="18"/>
        <v>0.9</v>
      </c>
      <c r="AH20" s="16">
        <f t="shared" si="19"/>
        <v>4</v>
      </c>
      <c r="AI20" s="16">
        <v>0</v>
      </c>
      <c r="AJ20" s="22">
        <f t="shared" si="20"/>
        <v>0</v>
      </c>
      <c r="AK20" s="16">
        <f t="shared" si="8"/>
        <v>1</v>
      </c>
      <c r="AL20" s="9">
        <v>25</v>
      </c>
      <c r="AM20" s="9">
        <v>27</v>
      </c>
      <c r="AN20" s="8">
        <f t="shared" si="21"/>
        <v>92.592592592592595</v>
      </c>
      <c r="AO20" s="16">
        <f t="shared" si="9"/>
        <v>17</v>
      </c>
      <c r="AP20" s="8">
        <v>0.115</v>
      </c>
      <c r="AQ20" s="16">
        <f t="shared" si="10"/>
        <v>5</v>
      </c>
      <c r="AR20" s="8">
        <v>966.48</v>
      </c>
      <c r="AS20" s="9">
        <v>14</v>
      </c>
      <c r="AT20" s="8">
        <f t="shared" si="22"/>
        <v>23011.428571428572</v>
      </c>
      <c r="AU20" s="16">
        <f t="shared" si="11"/>
        <v>6</v>
      </c>
      <c r="AV20" s="9">
        <v>4022</v>
      </c>
      <c r="AW20" s="16">
        <f t="shared" si="23"/>
        <v>81</v>
      </c>
      <c r="AX20" s="9">
        <f t="shared" si="24"/>
        <v>4</v>
      </c>
    </row>
    <row r="21" spans="1:50" s="10" customFormat="1" ht="13.2">
      <c r="A21" s="9">
        <v>15</v>
      </c>
      <c r="B21" s="9" t="s">
        <v>33</v>
      </c>
      <c r="C21" s="8">
        <v>1193.68</v>
      </c>
      <c r="D21" s="41">
        <v>2013.8</v>
      </c>
      <c r="E21" s="8">
        <f t="shared" si="12"/>
        <v>168.70518061792103</v>
      </c>
      <c r="F21" s="16">
        <f t="shared" si="0"/>
        <v>4</v>
      </c>
      <c r="G21" s="8">
        <v>1970.91</v>
      </c>
      <c r="H21" s="8">
        <v>706.57</v>
      </c>
      <c r="I21" s="8">
        <f t="shared" si="13"/>
        <v>35.84993733858979</v>
      </c>
      <c r="J21" s="16">
        <f t="shared" si="1"/>
        <v>14</v>
      </c>
      <c r="K21" s="8">
        <v>1986.51</v>
      </c>
      <c r="L21" s="8">
        <v>0</v>
      </c>
      <c r="M21" s="8">
        <f t="shared" si="14"/>
        <v>0</v>
      </c>
      <c r="N21" s="16">
        <f t="shared" si="2"/>
        <v>12</v>
      </c>
      <c r="O21" s="9">
        <v>2</v>
      </c>
      <c r="P21" s="8">
        <f t="shared" si="15"/>
        <v>0.4</v>
      </c>
      <c r="Q21" s="16">
        <f t="shared" si="3"/>
        <v>13</v>
      </c>
      <c r="R21" s="8">
        <v>3.5489999999999999</v>
      </c>
      <c r="S21" s="8">
        <v>13251.1</v>
      </c>
      <c r="T21" s="44">
        <f t="shared" si="16"/>
        <v>2.6782682192421758E-4</v>
      </c>
      <c r="U21" s="9">
        <f t="shared" si="4"/>
        <v>13</v>
      </c>
      <c r="V21" s="26">
        <v>349.7</v>
      </c>
      <c r="W21" s="26">
        <v>390.8</v>
      </c>
      <c r="X21" s="8">
        <f t="shared" si="25"/>
        <v>111.75293108378609</v>
      </c>
      <c r="Y21" s="16">
        <f t="shared" si="5"/>
        <v>1</v>
      </c>
      <c r="Z21" s="8">
        <v>0</v>
      </c>
      <c r="AA21" s="16">
        <f t="shared" si="6"/>
        <v>1</v>
      </c>
      <c r="AB21" s="8">
        <v>941.4</v>
      </c>
      <c r="AC21" s="39">
        <v>1298</v>
      </c>
      <c r="AD21" s="8">
        <f t="shared" si="17"/>
        <v>0.72526964560862861</v>
      </c>
      <c r="AE21" s="16">
        <v>3</v>
      </c>
      <c r="AF21" s="42">
        <v>9</v>
      </c>
      <c r="AG21" s="33">
        <f t="shared" si="18"/>
        <v>0.9</v>
      </c>
      <c r="AH21" s="16">
        <f t="shared" si="19"/>
        <v>4</v>
      </c>
      <c r="AI21" s="16">
        <v>0</v>
      </c>
      <c r="AJ21" s="22">
        <f t="shared" si="20"/>
        <v>0</v>
      </c>
      <c r="AK21" s="16">
        <f t="shared" si="8"/>
        <v>1</v>
      </c>
      <c r="AL21" s="9">
        <v>10</v>
      </c>
      <c r="AM21" s="9">
        <v>10</v>
      </c>
      <c r="AN21" s="8">
        <f t="shared" si="21"/>
        <v>100</v>
      </c>
      <c r="AO21" s="16">
        <f t="shared" si="9"/>
        <v>1</v>
      </c>
      <c r="AP21" s="8">
        <v>3.5489999999999999</v>
      </c>
      <c r="AQ21" s="16">
        <f t="shared" si="10"/>
        <v>10</v>
      </c>
      <c r="AR21" s="8">
        <v>359.7</v>
      </c>
      <c r="AS21" s="9">
        <v>5.3</v>
      </c>
      <c r="AT21" s="8">
        <f t="shared" si="22"/>
        <v>22622.641509433961</v>
      </c>
      <c r="AU21" s="16">
        <f t="shared" si="11"/>
        <v>9</v>
      </c>
      <c r="AV21" s="20">
        <v>1313</v>
      </c>
      <c r="AW21" s="16">
        <f t="shared" si="23"/>
        <v>86</v>
      </c>
      <c r="AX21" s="9">
        <f t="shared" si="24"/>
        <v>7</v>
      </c>
    </row>
    <row r="22" spans="1:50" s="10" customFormat="1" ht="13.2">
      <c r="A22" s="9">
        <v>16</v>
      </c>
      <c r="B22" s="17" t="s">
        <v>35</v>
      </c>
      <c r="C22" s="28">
        <v>1437.98</v>
      </c>
      <c r="D22" s="41">
        <v>1896.25</v>
      </c>
      <c r="E22" s="8">
        <f t="shared" si="12"/>
        <v>131.86901069555904</v>
      </c>
      <c r="F22" s="16">
        <f t="shared" si="0"/>
        <v>9</v>
      </c>
      <c r="G22" s="28">
        <v>2120.09</v>
      </c>
      <c r="H22" s="28">
        <v>534.28</v>
      </c>
      <c r="I22" s="8">
        <f>H22/G22*100</f>
        <v>25.200816946450384</v>
      </c>
      <c r="J22" s="16">
        <f t="shared" si="1"/>
        <v>12</v>
      </c>
      <c r="K22" s="28">
        <v>2136.08</v>
      </c>
      <c r="L22" s="28">
        <v>0</v>
      </c>
      <c r="M22" s="8">
        <f t="shared" si="14"/>
        <v>0</v>
      </c>
      <c r="N22" s="16">
        <f t="shared" si="2"/>
        <v>12</v>
      </c>
      <c r="O22" s="17">
        <v>1</v>
      </c>
      <c r="P22" s="8">
        <f t="shared" si="15"/>
        <v>0.2</v>
      </c>
      <c r="Q22" s="16">
        <f t="shared" si="3"/>
        <v>15</v>
      </c>
      <c r="R22" s="28">
        <v>0.83599999999999997</v>
      </c>
      <c r="S22" s="28">
        <v>18252.61</v>
      </c>
      <c r="T22" s="44">
        <f t="shared" si="16"/>
        <v>4.580166891200765E-5</v>
      </c>
      <c r="U22" s="9">
        <f t="shared" si="4"/>
        <v>8</v>
      </c>
      <c r="V22" s="29">
        <v>1544.3</v>
      </c>
      <c r="W22" s="29">
        <v>1414.9</v>
      </c>
      <c r="X22" s="28">
        <f>W22/V22*100</f>
        <v>91.620799067538698</v>
      </c>
      <c r="Y22" s="16">
        <f t="shared" si="5"/>
        <v>5</v>
      </c>
      <c r="Z22" s="28">
        <v>56.08</v>
      </c>
      <c r="AA22" s="16">
        <f t="shared" si="6"/>
        <v>15</v>
      </c>
      <c r="AB22" s="28">
        <v>1789.4</v>
      </c>
      <c r="AC22" s="40">
        <v>2463</v>
      </c>
      <c r="AD22" s="28">
        <f t="shared" si="17"/>
        <v>0.72651238327243206</v>
      </c>
      <c r="AE22" s="16">
        <f t="shared" si="27"/>
        <v>3</v>
      </c>
      <c r="AF22" s="42">
        <v>8</v>
      </c>
      <c r="AG22" s="33">
        <f t="shared" si="18"/>
        <v>0.8</v>
      </c>
      <c r="AH22" s="16">
        <f t="shared" si="19"/>
        <v>12</v>
      </c>
      <c r="AI22" s="30">
        <v>0</v>
      </c>
      <c r="AJ22" s="22">
        <f t="shared" si="20"/>
        <v>0</v>
      </c>
      <c r="AK22" s="16">
        <f t="shared" si="8"/>
        <v>1</v>
      </c>
      <c r="AL22" s="9">
        <v>26</v>
      </c>
      <c r="AM22" s="9">
        <v>26</v>
      </c>
      <c r="AN22" s="8">
        <f>AL22/AM22*100</f>
        <v>100</v>
      </c>
      <c r="AO22" s="16">
        <f t="shared" si="9"/>
        <v>1</v>
      </c>
      <c r="AP22" s="28">
        <v>0.83599999999999997</v>
      </c>
      <c r="AQ22" s="16">
        <f t="shared" si="10"/>
        <v>6</v>
      </c>
      <c r="AR22" s="8">
        <v>516.1</v>
      </c>
      <c r="AS22" s="9">
        <v>8</v>
      </c>
      <c r="AT22" s="8">
        <f t="shared" si="22"/>
        <v>21504.166666666668</v>
      </c>
      <c r="AU22" s="16">
        <f t="shared" si="11"/>
        <v>15</v>
      </c>
      <c r="AV22" s="9">
        <v>2612</v>
      </c>
      <c r="AW22" s="16">
        <f t="shared" si="23"/>
        <v>114</v>
      </c>
      <c r="AX22" s="9">
        <f t="shared" si="24"/>
        <v>11</v>
      </c>
    </row>
    <row r="23" spans="1:50" s="10" customFormat="1" ht="13.2">
      <c r="A23" s="9">
        <v>17</v>
      </c>
      <c r="B23" s="9" t="s">
        <v>34</v>
      </c>
      <c r="C23" s="8">
        <v>3047.78</v>
      </c>
      <c r="D23" s="41">
        <v>4275.04</v>
      </c>
      <c r="E23" s="8">
        <f t="shared" si="12"/>
        <v>140.26734213099371</v>
      </c>
      <c r="F23" s="16">
        <f t="shared" si="0"/>
        <v>8</v>
      </c>
      <c r="G23" s="8">
        <v>16151.28</v>
      </c>
      <c r="H23" s="8">
        <v>1154.4100000000001</v>
      </c>
      <c r="I23" s="8">
        <f t="shared" si="13"/>
        <v>7.1474830477832096</v>
      </c>
      <c r="J23" s="16">
        <f t="shared" si="1"/>
        <v>1</v>
      </c>
      <c r="K23" s="8">
        <v>16230.78</v>
      </c>
      <c r="L23" s="8">
        <v>253.7</v>
      </c>
      <c r="M23" s="8">
        <f t="shared" si="14"/>
        <v>1.563079531605998</v>
      </c>
      <c r="N23" s="16">
        <f t="shared" si="2"/>
        <v>10</v>
      </c>
      <c r="O23" s="9">
        <v>4</v>
      </c>
      <c r="P23" s="8">
        <f t="shared" si="15"/>
        <v>0.8</v>
      </c>
      <c r="Q23" s="16">
        <f t="shared" si="3"/>
        <v>8</v>
      </c>
      <c r="R23" s="8">
        <v>14.59</v>
      </c>
      <c r="S23" s="8">
        <v>56640.51</v>
      </c>
      <c r="T23" s="44">
        <f t="shared" si="16"/>
        <v>2.5758948851272703E-4</v>
      </c>
      <c r="U23" s="9">
        <f t="shared" si="4"/>
        <v>12</v>
      </c>
      <c r="V23" s="26">
        <v>6661.7</v>
      </c>
      <c r="W23" s="26">
        <v>5598.2</v>
      </c>
      <c r="X23" s="8">
        <f t="shared" si="25"/>
        <v>84.035606526862523</v>
      </c>
      <c r="Y23" s="16">
        <f t="shared" si="5"/>
        <v>10</v>
      </c>
      <c r="Z23" s="8">
        <v>1.0900000000000001</v>
      </c>
      <c r="AA23" s="16">
        <f t="shared" si="6"/>
        <v>12</v>
      </c>
      <c r="AB23" s="8">
        <v>2018</v>
      </c>
      <c r="AC23" s="39">
        <v>9287</v>
      </c>
      <c r="AD23" s="8">
        <f t="shared" si="17"/>
        <v>0.21729299020135673</v>
      </c>
      <c r="AE23" s="16">
        <f t="shared" si="27"/>
        <v>9</v>
      </c>
      <c r="AF23" s="42">
        <v>10</v>
      </c>
      <c r="AG23" s="33">
        <f t="shared" si="18"/>
        <v>1</v>
      </c>
      <c r="AH23" s="16">
        <f t="shared" si="19"/>
        <v>1</v>
      </c>
      <c r="AI23" s="16">
        <v>0</v>
      </c>
      <c r="AJ23" s="22">
        <f t="shared" si="20"/>
        <v>0</v>
      </c>
      <c r="AK23" s="16">
        <f t="shared" si="8"/>
        <v>1</v>
      </c>
      <c r="AL23" s="9">
        <v>27</v>
      </c>
      <c r="AM23" s="9">
        <v>28</v>
      </c>
      <c r="AN23" s="8">
        <f t="shared" si="21"/>
        <v>96.428571428571431</v>
      </c>
      <c r="AO23" s="16">
        <f t="shared" si="9"/>
        <v>15</v>
      </c>
      <c r="AP23" s="8">
        <v>14.59</v>
      </c>
      <c r="AQ23" s="16">
        <f t="shared" si="10"/>
        <v>14</v>
      </c>
      <c r="AR23" s="8">
        <v>1308.0999999999999</v>
      </c>
      <c r="AS23" s="9">
        <v>20</v>
      </c>
      <c r="AT23" s="8">
        <f t="shared" si="22"/>
        <v>21801.666666666664</v>
      </c>
      <c r="AU23" s="16">
        <f t="shared" si="11"/>
        <v>12</v>
      </c>
      <c r="AV23" s="9">
        <v>9573</v>
      </c>
      <c r="AW23" s="16">
        <f t="shared" si="23"/>
        <v>113</v>
      </c>
      <c r="AX23" s="9">
        <f t="shared" si="24"/>
        <v>10</v>
      </c>
    </row>
    <row r="24" spans="1:50" s="10" customFormat="1" ht="13.2">
      <c r="A24" s="9"/>
      <c r="B24" s="18" t="s">
        <v>36</v>
      </c>
      <c r="C24" s="6">
        <f>SUM(C7:C23)</f>
        <v>76226.289999999994</v>
      </c>
      <c r="D24" s="6">
        <f>SUM(D7:D23)</f>
        <v>87635.26999999999</v>
      </c>
      <c r="E24" s="6">
        <f t="shared" ref="E24" si="28">D24/C24*100</f>
        <v>114.96725080021604</v>
      </c>
      <c r="F24" s="6"/>
      <c r="G24" s="6">
        <f>SUM(G7:G23)</f>
        <v>110491.8</v>
      </c>
      <c r="H24" s="6">
        <f>SUM(H7:H23)</f>
        <v>19762.379999999997</v>
      </c>
      <c r="I24" s="6">
        <f t="shared" si="13"/>
        <v>17.885834061894183</v>
      </c>
      <c r="J24" s="6"/>
      <c r="K24" s="6">
        <f>SUM(K7:K23)</f>
        <v>111433.18</v>
      </c>
      <c r="L24" s="6">
        <f>SUM(L7:L23)</f>
        <v>11465.74</v>
      </c>
      <c r="M24" s="6">
        <f t="shared" si="14"/>
        <v>10.289341110071524</v>
      </c>
      <c r="N24" s="6"/>
      <c r="O24" s="23">
        <v>5</v>
      </c>
      <c r="P24" s="6">
        <f t="shared" si="15"/>
        <v>1</v>
      </c>
      <c r="Q24" s="6"/>
      <c r="R24" s="6">
        <f>SUM(R7:R23)</f>
        <v>109.62899999999999</v>
      </c>
      <c r="S24" s="6">
        <f>SUM(S7:S23)</f>
        <v>670868.41999999993</v>
      </c>
      <c r="T24" s="45">
        <f>R24/S24</f>
        <v>1.6341356476430951E-4</v>
      </c>
      <c r="U24" s="31"/>
      <c r="V24" s="6">
        <f>SUM(V7:V23)</f>
        <v>167611.1</v>
      </c>
      <c r="W24" s="6">
        <f>SUM(W7:W23)</f>
        <v>138478.29999999999</v>
      </c>
      <c r="X24" s="6">
        <f>W24/V24*100</f>
        <v>82.618812238568921</v>
      </c>
      <c r="Y24" s="6"/>
      <c r="Z24" s="6">
        <f>SUM(Z7:Z23)</f>
        <v>1007.3500000000001</v>
      </c>
      <c r="AA24" s="6"/>
      <c r="AB24" s="6">
        <f>SUM(AB7:AB23)</f>
        <v>42366</v>
      </c>
      <c r="AC24" s="23">
        <f>SUM(AC7:AC23)</f>
        <v>106103</v>
      </c>
      <c r="AD24" s="6">
        <f>AB24/AC24</f>
        <v>0.39929125472418309</v>
      </c>
      <c r="AE24" s="6"/>
      <c r="AF24" s="43">
        <v>10</v>
      </c>
      <c r="AG24" s="33"/>
      <c r="AH24" s="6"/>
      <c r="AI24" s="6">
        <v>4</v>
      </c>
      <c r="AJ24" s="36">
        <f t="shared" si="20"/>
        <v>3.7699216798771008E-2</v>
      </c>
      <c r="AK24" s="6"/>
      <c r="AL24" s="18">
        <f>SUM(AL7:AL23)</f>
        <v>478</v>
      </c>
      <c r="AM24" s="18">
        <f>SUM(AM7:AM23)</f>
        <v>485</v>
      </c>
      <c r="AN24" s="6">
        <f t="shared" si="21"/>
        <v>98.55670103092784</v>
      </c>
      <c r="AO24" s="6"/>
      <c r="AP24" s="31">
        <f>SUM(AP7:AP23)</f>
        <v>109.62899999999999</v>
      </c>
      <c r="AQ24" s="6"/>
      <c r="AR24" s="6">
        <f>SUM(AR7:AR23)</f>
        <v>17449.629999999997</v>
      </c>
      <c r="AS24" s="6">
        <f>SUM(AS7:AS23)</f>
        <v>258.64999999999998</v>
      </c>
      <c r="AT24" s="6">
        <f t="shared" si="22"/>
        <v>22488.085572524</v>
      </c>
      <c r="AU24" s="6"/>
      <c r="AV24" s="23">
        <f>SUM(AV7:AV23)</f>
        <v>103212</v>
      </c>
      <c r="AW24" s="6"/>
      <c r="AX24" s="9"/>
    </row>
    <row r="25" spans="1:50" s="7" customFormat="1" ht="12">
      <c r="AF25" s="5"/>
      <c r="AG25" s="5"/>
      <c r="AH25" s="5"/>
      <c r="AR25" s="10"/>
      <c r="AS25" s="10"/>
      <c r="AT25" s="10"/>
      <c r="AU25" s="10"/>
      <c r="AV25" s="10"/>
    </row>
    <row r="26" spans="1:50" s="7" customFormat="1" ht="12">
      <c r="AF26" s="5"/>
      <c r="AG26" s="5"/>
      <c r="AH26" s="5"/>
      <c r="AR26" s="10"/>
      <c r="AS26" s="10"/>
      <c r="AT26" s="10"/>
      <c r="AU26" s="10"/>
      <c r="AV26" s="10"/>
    </row>
    <row r="27" spans="1:50" ht="12">
      <c r="AS27" s="1"/>
      <c r="AT27" s="1"/>
      <c r="AU27" s="1"/>
      <c r="AV27" s="1"/>
    </row>
    <row r="28" spans="1:50" ht="12">
      <c r="AS28" s="1"/>
      <c r="AT28" s="1"/>
      <c r="AU28" s="1"/>
      <c r="AV28" s="1"/>
    </row>
    <row r="29" spans="1:50" ht="12">
      <c r="AS29" s="1"/>
      <c r="AT29" s="1"/>
      <c r="AU29" s="1"/>
      <c r="AV29" s="1"/>
    </row>
    <row r="30" spans="1:50" ht="12">
      <c r="AS30" s="1"/>
      <c r="AT30" s="1"/>
      <c r="AU30" s="1"/>
      <c r="AV30" s="1"/>
    </row>
    <row r="31" spans="1:50" ht="12">
      <c r="AS31" s="1"/>
      <c r="AT31" s="1"/>
      <c r="AU31" s="1"/>
      <c r="AV31" s="1"/>
    </row>
    <row r="32" spans="1:50" ht="12">
      <c r="AS32" s="1"/>
      <c r="AT32" s="1"/>
      <c r="AU32" s="1"/>
      <c r="AV32" s="1"/>
    </row>
    <row r="33" spans="45:48" ht="12">
      <c r="AS33" s="1"/>
      <c r="AT33" s="1"/>
      <c r="AU33" s="1"/>
      <c r="AV33" s="1"/>
    </row>
    <row r="34" spans="45:48" ht="12">
      <c r="AS34" s="1"/>
      <c r="AT34" s="1"/>
      <c r="AU34" s="1"/>
      <c r="AV34" s="1"/>
    </row>
    <row r="35" spans="45:48" ht="12">
      <c r="AS35" s="1"/>
      <c r="AT35" s="1"/>
      <c r="AU35" s="1"/>
      <c r="AV35" s="1"/>
    </row>
    <row r="36" spans="45:48" ht="12">
      <c r="AS36" s="1"/>
      <c r="AT36" s="1"/>
      <c r="AU36" s="1"/>
      <c r="AV36" s="1"/>
    </row>
    <row r="37" spans="45:48" ht="12">
      <c r="AS37" s="1"/>
      <c r="AT37" s="1"/>
      <c r="AU37" s="1"/>
      <c r="AV37" s="1"/>
    </row>
    <row r="38" spans="45:48" ht="12">
      <c r="AS38" s="1"/>
      <c r="AT38" s="1"/>
      <c r="AU38" s="1"/>
      <c r="AV38" s="1"/>
    </row>
    <row r="39" spans="45:48" ht="12">
      <c r="AS39" s="1"/>
      <c r="AT39" s="1"/>
      <c r="AU39" s="1"/>
      <c r="AV39" s="1"/>
    </row>
    <row r="40" spans="45:48" ht="12.75" customHeight="1">
      <c r="AS40" s="1"/>
      <c r="AT40" s="1"/>
      <c r="AU40" s="1"/>
      <c r="AV40" s="1"/>
    </row>
    <row r="41" spans="45:48" ht="12">
      <c r="AS41" s="1"/>
      <c r="AT41" s="1"/>
      <c r="AU41" s="1"/>
      <c r="AV41" s="1"/>
    </row>
    <row r="42" spans="45:48" ht="12">
      <c r="AS42" s="1"/>
      <c r="AT42" s="1"/>
      <c r="AU42" s="1"/>
      <c r="AV42" s="1"/>
    </row>
    <row r="43" spans="45:48" ht="12">
      <c r="AS43" s="1"/>
      <c r="AT43" s="1"/>
      <c r="AU43" s="1"/>
      <c r="AV43" s="1"/>
    </row>
    <row r="44" spans="45:48" ht="12">
      <c r="AS44" s="1"/>
      <c r="AT44" s="1"/>
      <c r="AU44" s="1"/>
      <c r="AV44" s="1"/>
    </row>
    <row r="45" spans="45:48" ht="12">
      <c r="AS45" s="1"/>
      <c r="AT45" s="1"/>
      <c r="AU45" s="1"/>
      <c r="AV45" s="1"/>
    </row>
    <row r="46" spans="45:48" ht="12">
      <c r="AS46" s="1"/>
      <c r="AT46" s="1"/>
      <c r="AU46" s="1"/>
      <c r="AV46" s="1"/>
    </row>
    <row r="47" spans="45:48" ht="12">
      <c r="AS47" s="1"/>
      <c r="AT47" s="1"/>
      <c r="AU47" s="1"/>
      <c r="AV47" s="1"/>
    </row>
  </sheetData>
  <mergeCells count="27">
    <mergeCell ref="K5:N5"/>
    <mergeCell ref="G4:J4"/>
    <mergeCell ref="G5:J5"/>
    <mergeCell ref="C5:F5"/>
    <mergeCell ref="A2:U2"/>
    <mergeCell ref="O4:Q4"/>
    <mergeCell ref="AF4:AH4"/>
    <mergeCell ref="AL4:AO4"/>
    <mergeCell ref="Z4:AA4"/>
    <mergeCell ref="AI4:AK4"/>
    <mergeCell ref="C4:F4"/>
    <mergeCell ref="K4:N4"/>
    <mergeCell ref="Z5:AA5"/>
    <mergeCell ref="O5:Q5"/>
    <mergeCell ref="AF5:AH5"/>
    <mergeCell ref="R4:U4"/>
    <mergeCell ref="R5:U5"/>
    <mergeCell ref="V4:Y4"/>
    <mergeCell ref="V5:Y5"/>
    <mergeCell ref="AB4:AE4"/>
    <mergeCell ref="AB5:AE5"/>
    <mergeCell ref="AI5:AK5"/>
    <mergeCell ref="AR4:AU4"/>
    <mergeCell ref="AR5:AU5"/>
    <mergeCell ref="AL5:AO5"/>
    <mergeCell ref="AP5:AQ5"/>
    <mergeCell ref="AP4:AQ4"/>
  </mergeCells>
  <pageMargins left="0" right="0" top="0.18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09375" defaultRowHeight="11.4"/>
  <cols>
    <col min="1" max="16384" width="9.109375" style="5"/>
  </cols>
  <sheetData/>
  <pageMargins left="0.15748031496062992" right="0.15748031496062992" top="0.3149606299212598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и места</vt:lpstr>
      <vt:lpstr>Лист1</vt:lpstr>
      <vt:lpstr>'Расчет и места'!Заголовки_для_печати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2015-05-27T10:44:57Z</dcterms:modified>
</cp:coreProperties>
</file>